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430" firstSheet="23" activeTab="26"/>
  </bookViews>
  <sheets>
    <sheet name="01－2022全县一般执行" sheetId="1" r:id="rId1"/>
    <sheet name="02－2022全县基金执行" sheetId="5" r:id="rId2"/>
    <sheet name="03－2022全县国资执行" sheetId="6" r:id="rId3"/>
    <sheet name="04-2022全县社保基金执行" sheetId="7" r:id="rId4"/>
    <sheet name="05-2022公共平衡 " sheetId="2" r:id="rId5"/>
    <sheet name="06-2022公共本级支出功能 " sheetId="4" r:id="rId6"/>
    <sheet name="07-2022公共线下 " sheetId="8" r:id="rId7"/>
    <sheet name="08-2022转移支付分地区" sheetId="9" r:id="rId8"/>
    <sheet name="09-2022转移支付分项目 " sheetId="10" r:id="rId9"/>
    <sheet name="10-2022基金平衡" sheetId="11" r:id="rId10"/>
    <sheet name="11-2022基金支出" sheetId="13" r:id="rId11"/>
    <sheet name="12-2022基金转移支付" sheetId="14" r:id="rId12"/>
    <sheet name="13-2022国资 " sheetId="15" r:id="rId13"/>
    <sheet name="14-2022社保县级执行" sheetId="43" r:id="rId14"/>
    <sheet name="15－2023全县一般预算" sheetId="21" r:id="rId15"/>
    <sheet name="16－2023全县基金预算" sheetId="22" r:id="rId16"/>
    <sheet name="17－2023全县国资预算" sheetId="23" r:id="rId17"/>
    <sheet name="18-2023全县社保基金预算" sheetId="44" r:id="rId18"/>
    <sheet name="19－2023公共平衡" sheetId="17" r:id="rId19"/>
    <sheet name="20-2023公共本级支出功能 " sheetId="19" r:id="rId20"/>
    <sheet name="21-2023公共基本和项目 " sheetId="20" r:id="rId21"/>
    <sheet name="22-2023公共本级基本支出经济 " sheetId="24" r:id="rId22"/>
    <sheet name="23-2023公共线下" sheetId="25" r:id="rId23"/>
    <sheet name="24-2023转移支付分地区" sheetId="26" r:id="rId24"/>
    <sheet name="25-2023转移支付分项目" sheetId="27" r:id="rId25"/>
    <sheet name="26-2023基金平衡" sheetId="28" r:id="rId26"/>
    <sheet name="27-2023基金支出" sheetId="30" r:id="rId27"/>
    <sheet name="28-2023基金转移支付" sheetId="31" r:id="rId28"/>
    <sheet name="29-2023国资" sheetId="32" r:id="rId29"/>
    <sheet name="30-2023县级社保基金预算" sheetId="45" r:id="rId30"/>
    <sheet name="31-2022债务限额、余额" sheetId="37" r:id="rId31"/>
    <sheet name="32-2022、2023一般债务余额" sheetId="38" r:id="rId32"/>
    <sheet name="33-2022、2023专项债务余额" sheetId="39" r:id="rId33"/>
    <sheet name="34-债务还本付息" sheetId="40" r:id="rId34"/>
    <sheet name="35-2021年提前下达" sheetId="41" r:id="rId35"/>
    <sheet name="36-2021新增债券安排" sheetId="42" r:id="rId36"/>
  </sheets>
  <externalReferences>
    <externalReference r:id="rId38"/>
  </externalReferences>
  <definedNames>
    <definedName name="_xlnm._FilterDatabase" localSheetId="5" hidden="1">'06-2022公共本级支出功能 '!$A$5:$K$486</definedName>
    <definedName name="_xlnm._FilterDatabase" localSheetId="10" hidden="1">'11-2022基金支出'!$A$5:$D$55</definedName>
    <definedName name="_xlnm._FilterDatabase" localSheetId="19" hidden="1">'20-2023公共本级支出功能 '!$A$5:$E$455</definedName>
    <definedName name="_xlnm._FilterDatabase" localSheetId="21" hidden="1">'22-2023公共本级基本支出经济 '!$A$6:$B$34</definedName>
    <definedName name="_xlnm._FilterDatabase" localSheetId="26" hidden="1">'27-2023基金支出'!$A$5:$F$45</definedName>
    <definedName name="_xlnm.Print_Titles" localSheetId="0">'01－2022全县一般执行'!$1:$4</definedName>
    <definedName name="_xlnm.Print_Titles" localSheetId="1">'02－2022全县基金执行'!$1:$4</definedName>
    <definedName name="_xlnm.Print_Titles" localSheetId="4">'05-2022公共平衡 '!$1:$4</definedName>
    <definedName name="_xlnm.Print_Titles" localSheetId="5">'06-2022公共本级支出功能 '!$1:$4</definedName>
    <definedName name="_xlnm.Print_Titles" localSheetId="6">'07-2022公共线下 '!$1:$4</definedName>
    <definedName name="_xlnm.Print_Titles" localSheetId="8">'09-2022转移支付分项目 '!$1:$5</definedName>
    <definedName name="_xlnm.Print_Titles" localSheetId="10">'11-2022基金支出'!$1:$4</definedName>
    <definedName name="_xlnm.Print_Titles" localSheetId="11">'12-2022基金转移支付'!$1:$5</definedName>
    <definedName name="_xlnm.Print_Titles" localSheetId="14">'15－2023全县一般预算'!$1:$4</definedName>
    <definedName name="_xlnm.Print_Titles" localSheetId="15">'16－2023全县基金预算'!$1:$5</definedName>
    <definedName name="_xlnm.Print_Titles" localSheetId="18">'19－2023公共平衡'!$1:$4</definedName>
    <definedName name="_xlnm.Print_Titles" localSheetId="19">'20-2023公共本级支出功能 '!$1:$4</definedName>
    <definedName name="_xlnm.Print_Titles" localSheetId="22">'23-2023公共线下'!$1:$4</definedName>
    <definedName name="_xlnm.Print_Titles" localSheetId="26">'27-2023基金支出'!$1:$4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<sst xmlns="http://schemas.openxmlformats.org/spreadsheetml/2006/main" count="2139" uniqueCount="1119">
  <si>
    <t>表1</t>
  </si>
  <si>
    <t>2022年全县一般公共预算收支执行表</t>
  </si>
  <si>
    <t>单位：万元</t>
  </si>
  <si>
    <t>收      入</t>
  </si>
  <si>
    <t>执行数</t>
  </si>
  <si>
    <t>上年决算</t>
  </si>
  <si>
    <t>较上年执行数增长%</t>
  </si>
  <si>
    <t>支      出</t>
  </si>
  <si>
    <t>功能科目</t>
  </si>
  <si>
    <t>调整预算数（年度预算）</t>
  </si>
  <si>
    <t>执行数占年度预算%</t>
  </si>
  <si>
    <t>总  计</t>
  </si>
  <si>
    <t>—</t>
  </si>
  <si>
    <t>本级收入合计</t>
  </si>
  <si>
    <t>本级支出合计</t>
  </si>
  <si>
    <t>一、税收收入</t>
  </si>
  <si>
    <t>一般公共服务支出</t>
  </si>
  <si>
    <t>一、一般公共服务支出</t>
  </si>
  <si>
    <t>　　增值税</t>
  </si>
  <si>
    <t>外交支出</t>
  </si>
  <si>
    <t>二、外交支出</t>
  </si>
  <si>
    <t>　　企业所得税</t>
  </si>
  <si>
    <t>国防支出</t>
  </si>
  <si>
    <t>三、国防支出</t>
  </si>
  <si>
    <t>　　个人所得税</t>
  </si>
  <si>
    <t>公共安全支出</t>
  </si>
  <si>
    <t>四、公共安全支出</t>
  </si>
  <si>
    <t>　　资源税</t>
  </si>
  <si>
    <t>教育支出</t>
  </si>
  <si>
    <t>五、教育支出</t>
  </si>
  <si>
    <t>　　城市维护建设税</t>
  </si>
  <si>
    <t>科学技术支出</t>
  </si>
  <si>
    <t>六、科学技术支出</t>
  </si>
  <si>
    <t>　　房产税</t>
  </si>
  <si>
    <t>文化体育与传媒支出</t>
  </si>
  <si>
    <t>七、文化旅游体育与传媒支出</t>
  </si>
  <si>
    <t>　　印花税</t>
  </si>
  <si>
    <t>社会保障和就业支出</t>
  </si>
  <si>
    <t>八、社会保障和就业支出</t>
  </si>
  <si>
    <t>　　城镇土地使用税</t>
  </si>
  <si>
    <t>医疗卫生与计划生育支出</t>
  </si>
  <si>
    <t>九、卫生健康支出</t>
  </si>
  <si>
    <t>　　土地增值税</t>
  </si>
  <si>
    <t>节能环保支出</t>
  </si>
  <si>
    <t>十、节能环保支出</t>
  </si>
  <si>
    <t>　　耕地占用税</t>
  </si>
  <si>
    <t>城乡社区支出</t>
  </si>
  <si>
    <t>十一、城乡社区支出</t>
  </si>
  <si>
    <t>　　契税</t>
  </si>
  <si>
    <t>农林水支出</t>
  </si>
  <si>
    <t>十二、农林水支出</t>
  </si>
  <si>
    <t>　　烟叶税</t>
  </si>
  <si>
    <t>交通运输支出</t>
  </si>
  <si>
    <t>十三、交通运输支出</t>
  </si>
  <si>
    <t xml:space="preserve">    环境保护税</t>
  </si>
  <si>
    <t>资源勘探信息等支出</t>
  </si>
  <si>
    <t>十四、资源勘探工业信息等支出</t>
  </si>
  <si>
    <t xml:space="preserve">    其他税收收入</t>
  </si>
  <si>
    <t>商业服务业等支出</t>
  </si>
  <si>
    <t>十五、商业服务业等支出</t>
  </si>
  <si>
    <t>二、非税收入</t>
  </si>
  <si>
    <t>金融支出</t>
  </si>
  <si>
    <t>十六、金融支出</t>
  </si>
  <si>
    <t>专项收入</t>
  </si>
  <si>
    <t>自然资源海洋气象等支出</t>
  </si>
  <si>
    <t>十八、自然资源海洋气象等支出</t>
  </si>
  <si>
    <t>行政事业性收费收入</t>
  </si>
  <si>
    <t>住房保障支出</t>
  </si>
  <si>
    <t>十九、住房保障支出</t>
  </si>
  <si>
    <t>罚没收入</t>
  </si>
  <si>
    <t>粮油物资储备支出</t>
  </si>
  <si>
    <t>二十、粮油物资储备支出</t>
  </si>
  <si>
    <t>国有资源（资产）有偿使用收入</t>
  </si>
  <si>
    <t>灾害防治及应急管理支出</t>
  </si>
  <si>
    <t>二十一、灾害防治及应急管理支出</t>
  </si>
  <si>
    <t>捐赠收入</t>
  </si>
  <si>
    <t>预备费</t>
  </si>
  <si>
    <t>二十二、预备费</t>
  </si>
  <si>
    <t>政府住房基金收入</t>
  </si>
  <si>
    <t>其他支出</t>
  </si>
  <si>
    <t>二十三、其他支出</t>
  </si>
  <si>
    <t>其他收入</t>
  </si>
  <si>
    <t>债务付息支出</t>
  </si>
  <si>
    <t>二十四、债务付息支出</t>
  </si>
  <si>
    <t>债务发行费用支出</t>
  </si>
  <si>
    <t>二十五、债务发行费用支出</t>
  </si>
  <si>
    <t>转移性收入合计</t>
  </si>
  <si>
    <t xml:space="preserve"> </t>
  </si>
  <si>
    <t>转移性支出合计</t>
  </si>
  <si>
    <t>一、上级补助收入</t>
  </si>
  <si>
    <t>一、上解上级支出</t>
  </si>
  <si>
    <t>二、下级上解收入</t>
  </si>
  <si>
    <t>二、补助下级支出</t>
  </si>
  <si>
    <t>三、动用预算稳定调节基金</t>
  </si>
  <si>
    <t>三、安排预算稳定调节基金</t>
  </si>
  <si>
    <t>四、调入资金</t>
  </si>
  <si>
    <t>四、债务还本支出</t>
  </si>
  <si>
    <t xml:space="preserve">    政府性基金预算调入</t>
  </si>
  <si>
    <t xml:space="preserve">    地方政府一般债券还本支出(再融资）</t>
  </si>
  <si>
    <t xml:space="preserve">    国有资本经营预算调入</t>
  </si>
  <si>
    <t xml:space="preserve">  　地方政府向国际组织借款还本支出</t>
  </si>
  <si>
    <t>五、债务转贷收入</t>
  </si>
  <si>
    <t>五、结转下年</t>
  </si>
  <si>
    <t xml:space="preserve">    地方政府一般债券转贷收入(新增）</t>
  </si>
  <si>
    <t xml:space="preserve">    地方政府一般债券转贷收入(再融资）</t>
  </si>
  <si>
    <t>六、上年结转</t>
  </si>
  <si>
    <t>注：由于四舍五入因素，部分分项加和与总数可能略有差异，下同。</t>
  </si>
  <si>
    <t>表2</t>
  </si>
  <si>
    <t>2022年全县政府性基金预算收支执行表</t>
  </si>
  <si>
    <t>收        入</t>
  </si>
  <si>
    <t>支        出</t>
  </si>
  <si>
    <t>年初预算</t>
  </si>
  <si>
    <t>调整预算（年度预算）</t>
  </si>
  <si>
    <t>一、港口建设费收入</t>
  </si>
  <si>
    <t>一、文化体育与传媒支出</t>
  </si>
  <si>
    <t>一、文化旅游体育与传媒支出</t>
  </si>
  <si>
    <t>二、散装水泥专项资金收入</t>
  </si>
  <si>
    <t>二、社会保障和就业支出</t>
  </si>
  <si>
    <t>三、新增建设用地土地有偿使用费收入</t>
  </si>
  <si>
    <t>三、城乡社区支出</t>
  </si>
  <si>
    <t>四、政府住房基金收入</t>
  </si>
  <si>
    <t>四、农林水支出</t>
  </si>
  <si>
    <t>五、城市公用事业附加收入</t>
  </si>
  <si>
    <t>五、交通运输支出</t>
  </si>
  <si>
    <t>六、国有土地收益基金收入</t>
  </si>
  <si>
    <t>六、资源勘探信息等支出</t>
  </si>
  <si>
    <t>七、农业土地开发资金收入</t>
  </si>
  <si>
    <t>七、商业服务业等支出</t>
  </si>
  <si>
    <t>八、国有土地使用权出让收入</t>
  </si>
  <si>
    <t>八、其他支出</t>
  </si>
  <si>
    <t>六、其他支出</t>
  </si>
  <si>
    <t>九、大中型水库库区基金收入</t>
  </si>
  <si>
    <t>九、债务付息支出</t>
  </si>
  <si>
    <t>七、债务付息支出</t>
  </si>
  <si>
    <t>十、彩票公益金收入</t>
  </si>
  <si>
    <t>十、债务发行费用支出</t>
  </si>
  <si>
    <t>八、债务发行费用支出</t>
  </si>
  <si>
    <t>十一、城市基础设施配套费收入</t>
  </si>
  <si>
    <t>十一、抗疫特别国债安排的支出</t>
  </si>
  <si>
    <t>九、抗疫特别国债安排的支出</t>
  </si>
  <si>
    <t>十二、小型水库移民扶助基金收入</t>
  </si>
  <si>
    <t>十三、污水处理费收入</t>
  </si>
  <si>
    <t>十四、彩票发行和销售机构业务费</t>
  </si>
  <si>
    <t>十五、其他政府性基金专项债务对应项目专项收入</t>
  </si>
  <si>
    <t xml:space="preserve">三、债务转贷收入 </t>
  </si>
  <si>
    <t>三、调出资金</t>
  </si>
  <si>
    <t xml:space="preserve">    地方政府专项债务转贷收入(新增）</t>
  </si>
  <si>
    <t xml:space="preserve">    地方政府专项债务转贷收入(再融资）</t>
  </si>
  <si>
    <t xml:space="preserve">    地方政府专项债务还本支出（再融资）</t>
  </si>
  <si>
    <t>四、上年结转</t>
  </si>
  <si>
    <t>表3</t>
  </si>
  <si>
    <t>2022年全县国有资本经营预算收支执行表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</si>
  <si>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</si>
  <si>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</si>
  <si>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</si>
  <si>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</si>
  <si>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</si>
  <si>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</si>
  <si>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其他历史遗留及改革成本支出</t>
  </si>
  <si>
    <t>四、其他国有资本经营预算收入</t>
  </si>
  <si>
    <t>二、国有企业资本金注入</t>
  </si>
  <si>
    <t xml:space="preserve">  支持科技进步支出</t>
  </si>
  <si>
    <t xml:space="preserve">  其他国有企业资本金注入</t>
  </si>
  <si>
    <t>三、金融企业国有资本经营预算支出</t>
  </si>
  <si>
    <t xml:space="preserve">   资本性支出</t>
  </si>
  <si>
    <t xml:space="preserve">  其他金融国有资本经营预算支出</t>
  </si>
  <si>
    <t>四、其他国有资本经营预算支出</t>
  </si>
  <si>
    <t xml:space="preserve">  其他国有资本经营预算支出  </t>
  </si>
  <si>
    <t>一、上级补助入</t>
  </si>
  <si>
    <t>一、调出资金</t>
  </si>
  <si>
    <t>二、上年结转</t>
  </si>
  <si>
    <t>二、补助下级</t>
  </si>
  <si>
    <t>三、结转下年</t>
  </si>
  <si>
    <t>表4</t>
  </si>
  <si>
    <t>2022年全县社会保险基金预算收支执行表</t>
  </si>
  <si>
    <t>上年执行</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</si>
  <si>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</si>
  <si>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</si>
  <si>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</si>
  <si>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</si>
  <si>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</si>
  <si>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</si>
  <si>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</si>
  <si>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</si>
  <si>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</si>
  <si>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</si>
  <si>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</si>
  <si>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</si>
  <si>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</si>
  <si>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五、上年结转</t>
  </si>
  <si>
    <t>本年收支结余</t>
  </si>
  <si>
    <t>年末滚存结余</t>
  </si>
  <si>
    <t>备注：社会保险基金收支由市级统筹预算。</t>
  </si>
  <si>
    <t>表5</t>
  </si>
  <si>
    <t>2022年县级一般公共预算收支执行表</t>
  </si>
  <si>
    <t>预算数</t>
  </si>
  <si>
    <t>调整
预算数</t>
  </si>
  <si>
    <t>变动
预算数</t>
  </si>
  <si>
    <t>完成调整预算的%</t>
  </si>
  <si>
    <t>执行数
为变动
预算%</t>
  </si>
  <si>
    <t>上年决算数</t>
  </si>
  <si>
    <t>执行数比
上年决算
数增长%</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</si>
  <si>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</si>
  <si>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</si>
  <si>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</si>
  <si>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</si>
  <si>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</si>
  <si>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</si>
  <si>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</si>
  <si>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</si>
  <si>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</si>
  <si>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</si>
  <si>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</si>
  <si>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</si>
  <si>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</si>
  <si>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</si>
  <si>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环璄保护税</t>
  </si>
  <si>
    <t>十七、援助其他地区支出</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</si>
  <si>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</si>
  <si>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</si>
  <si>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</si>
  <si>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</si>
  <si>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</si>
  <si>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</si>
  <si>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二十四、债务还本支出</t>
  </si>
  <si>
    <t xml:space="preserve">    政府住房基金收入</t>
  </si>
  <si>
    <t>二十五、债务付息支出</t>
  </si>
  <si>
    <t xml:space="preserve">    其他收入</t>
  </si>
  <si>
    <t>二十六、债务发行费用支出</t>
  </si>
  <si>
    <t>-</t>
  </si>
  <si>
    <t>二、乡镇上解收入</t>
  </si>
  <si>
    <t>二、补助乡镇支出</t>
  </si>
  <si>
    <t xml:space="preserve">五、债务转贷收入 </t>
  </si>
  <si>
    <t xml:space="preserve">注：1.本表直观反映2022年一般公共预算收入与支出的平衡关系。
    2.收入总计（本级收入合计+转移性收入合计）=支出总计（本级支出合计+转移性支出合计）。
    3.调整预算数是指根据预算法规定，经县人大常委会审查批准对年初预算进行调整后形成的预算数，下同。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t>
  </si>
  <si>
    <t>表6</t>
  </si>
  <si>
    <t>2022年县级一般公共预算本级支出执行表</t>
  </si>
  <si>
    <r>
      <rPr>
        <sz val="14"/>
        <rFont val="黑体"/>
        <charset val="134"/>
      </rPr>
      <t>执行数</t>
    </r>
  </si>
  <si>
    <t>表7</t>
  </si>
  <si>
    <t>2022年县级一般公共预算转移支付收支执行表</t>
  </si>
  <si>
    <t>总计</t>
  </si>
  <si>
    <t>一、补助乡镇支出</t>
  </si>
  <si>
    <t>（一）一般性转移支付收入</t>
  </si>
  <si>
    <t>（一）一般性转移支付支出</t>
  </si>
  <si>
    <t>所得税基数返还收入</t>
  </si>
  <si>
    <t>体制结算补助</t>
  </si>
  <si>
    <t>增值税税收返还收入</t>
  </si>
  <si>
    <t>烟税及非税返回</t>
  </si>
  <si>
    <t>消费税税收返还收入</t>
  </si>
  <si>
    <t>体制补助收入</t>
  </si>
  <si>
    <t>均衡性转移支付收入</t>
  </si>
  <si>
    <t>县级基本财力保障机制奖补资金收入</t>
  </si>
  <si>
    <t>结算补助收入</t>
  </si>
  <si>
    <t>产粮（油）大县奖励资金收入</t>
  </si>
  <si>
    <t>重点生态功能区转移支付收入</t>
  </si>
  <si>
    <t>固定数额补助收入</t>
  </si>
  <si>
    <t>欠发达地区转移支付收入</t>
  </si>
  <si>
    <t>一般公共服务共同财政事权转移支付收入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</si>
  <si>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</si>
  <si>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</si>
  <si>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</si>
  <si>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</si>
  <si>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</si>
  <si>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</si>
  <si>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</si>
  <si>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农林水共同财政事权转移支付收入</t>
  </si>
  <si>
    <t>住房保障共同财政事权转移支付收入</t>
  </si>
  <si>
    <t>增值税留抵退税转移支付收入</t>
  </si>
  <si>
    <t>其他退税减税降费转移支付收入</t>
  </si>
  <si>
    <t>补充县区财力转移支付收入</t>
  </si>
  <si>
    <t>其他一般性转移支付收入</t>
  </si>
  <si>
    <t>（二）专项转移支付收入</t>
  </si>
  <si>
    <t>（二）专项转移支付支出</t>
  </si>
  <si>
    <t>一般公共服务</t>
  </si>
  <si>
    <t>教育</t>
  </si>
  <si>
    <t>科学技术</t>
  </si>
  <si>
    <t>文化旅游体育与传媒</t>
  </si>
  <si>
    <t>文化旅游体育与传媒支出</t>
  </si>
  <si>
    <t>卫生健康</t>
  </si>
  <si>
    <t>节能环保</t>
  </si>
  <si>
    <t>卫生健康支出</t>
  </si>
  <si>
    <t>城乡社区</t>
  </si>
  <si>
    <t>农林水</t>
  </si>
  <si>
    <t>交通运输</t>
  </si>
  <si>
    <t>资源勘探工业信息等</t>
  </si>
  <si>
    <t>商业服务业等</t>
  </si>
  <si>
    <t>自然资源海洋气象等</t>
  </si>
  <si>
    <t>住房保障</t>
  </si>
  <si>
    <t>灾害防治及应急管理</t>
  </si>
  <si>
    <t>二、上解上级支出</t>
  </si>
  <si>
    <t>注：本表详细反映2022年一般公共预算转移支付收入和转移支付支出情况。</t>
  </si>
  <si>
    <t>表8</t>
  </si>
  <si>
    <t>2022年县级一般公共预算转移性支出表（分乡镇）</t>
  </si>
  <si>
    <t>乡镇</t>
  </si>
  <si>
    <t>县级补助乡镇</t>
  </si>
  <si>
    <t>合计</t>
  </si>
  <si>
    <t>一般性转移支付</t>
  </si>
  <si>
    <t>专项转移支付</t>
  </si>
  <si>
    <t>小计</t>
  </si>
  <si>
    <t>体制补助</t>
  </si>
  <si>
    <t>非税及烟税返还补助</t>
  </si>
  <si>
    <t>一、乡镇小计</t>
  </si>
  <si>
    <t>903-丰都县虎威镇</t>
  </si>
  <si>
    <t>904-丰都县社坛镇</t>
  </si>
  <si>
    <t>905-丰都县兴龙镇</t>
  </si>
  <si>
    <t>906-丰都县仁沙镇</t>
  </si>
  <si>
    <t>907-丰都县许明寺镇</t>
  </si>
  <si>
    <t>908-丰都县董家镇</t>
  </si>
  <si>
    <t>909-丰都县双龙镇</t>
  </si>
  <si>
    <t>910-丰都县三元镇</t>
  </si>
  <si>
    <t>911-丰都县青龙乡</t>
  </si>
  <si>
    <t>912-丰都县保合镇</t>
  </si>
  <si>
    <t>913-丰都县树人镇</t>
  </si>
  <si>
    <t>915-丰都县十直镇</t>
  </si>
  <si>
    <t>916-丰都县龙孔镇</t>
  </si>
  <si>
    <t>917-丰都县高家镇</t>
  </si>
  <si>
    <t>918-丰都县兴义镇</t>
  </si>
  <si>
    <t>919-丰都县双路镇</t>
  </si>
  <si>
    <t>920-丰都县江池镇</t>
  </si>
  <si>
    <t>921-丰都县龙河镇</t>
  </si>
  <si>
    <t>922-丰都县武平镇</t>
  </si>
  <si>
    <t>923-丰都县太平坝乡</t>
  </si>
  <si>
    <t>924-丰都县都督乡</t>
  </si>
  <si>
    <t>925-丰都县暨龙镇</t>
  </si>
  <si>
    <t>926-丰都县南天湖镇</t>
  </si>
  <si>
    <t>927-丰都县栗子乡</t>
  </si>
  <si>
    <t>928-丰都县三建乡</t>
  </si>
  <si>
    <t>929-丰都县仙女湖镇</t>
  </si>
  <si>
    <t>930-丰都县包鸾镇</t>
  </si>
  <si>
    <t>931-丰都县湛普镇</t>
  </si>
  <si>
    <t>二、纳入县级预算的街道小计</t>
  </si>
  <si>
    <t>902-丰都县人民政府名山街道办事处</t>
  </si>
  <si>
    <t>932-丰都县人民政府三合街道办事处</t>
  </si>
  <si>
    <t>表9</t>
  </si>
  <si>
    <t xml:space="preserve">2022年县级一般公共预算专项转移性支出表(分项目） </t>
  </si>
  <si>
    <t>补助乡镇合计</t>
  </si>
  <si>
    <t>残疾人事业支出</t>
  </si>
  <si>
    <t>场镇及老旧小区升级改造项目资金</t>
  </si>
  <si>
    <t>城乡社区建设支出</t>
  </si>
  <si>
    <t>道路建设及养护补助</t>
  </si>
  <si>
    <t>动植物防疫经费</t>
  </si>
  <si>
    <t>对口帮扶经费</t>
  </si>
  <si>
    <t>扶贫统筹资金</t>
  </si>
  <si>
    <t>公益性岗位补助</t>
  </si>
  <si>
    <t>基层组织建设资金</t>
  </si>
  <si>
    <t>林业发展资金</t>
  </si>
  <si>
    <t>农村厕所革命项目</t>
  </si>
  <si>
    <t>农村环境整治经费</t>
  </si>
  <si>
    <t>农村生活垃圾治理补助资金</t>
  </si>
  <si>
    <t>农业发展资金</t>
  </si>
  <si>
    <t>社会保障支出</t>
  </si>
  <si>
    <t>石漠化资金</t>
  </si>
  <si>
    <t>水利发展资金</t>
  </si>
  <si>
    <t>特殊疑难信访</t>
  </si>
  <si>
    <t>文化传媒资金</t>
  </si>
  <si>
    <t>乡村治理示范建设项目</t>
  </si>
  <si>
    <t>协管人员经费</t>
  </si>
  <si>
    <t>新冠肺炎疫情防治经费</t>
  </si>
  <si>
    <t>招商引资经费</t>
  </si>
  <si>
    <t>驻村工作经费</t>
  </si>
  <si>
    <t>自然灾害补助资金</t>
  </si>
  <si>
    <t>其他</t>
  </si>
  <si>
    <t xml:space="preserve">注：1.本表中项目为县对乡镇转移支付全部项目。
    </t>
  </si>
  <si>
    <t>表10</t>
  </si>
  <si>
    <t>2022年县级政府性基金预算收支执行表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</si>
  <si>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</si>
  <si>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</si>
  <si>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</si>
  <si>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</si>
  <si>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</si>
  <si>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</si>
  <si>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</si>
  <si>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</si>
  <si>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</si>
  <si>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</si>
  <si>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</si>
  <si>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t>
  </si>
  <si>
    <t>十三、城市基础设施配套费收入</t>
  </si>
  <si>
    <t>十四、其他政府性基金专项债务对应项目专项收入</t>
  </si>
  <si>
    <t>二、上解收入</t>
  </si>
  <si>
    <t>二、调出资金</t>
  </si>
  <si>
    <t xml:space="preserve">二、债务转贷收入 </t>
  </si>
  <si>
    <t>三、上解支出</t>
  </si>
  <si>
    <t xml:space="preserve">    地方政府专项债券转贷收入(新增）</t>
  </si>
  <si>
    <t xml:space="preserve">    地方政府专项债券转贷收入(再融资）</t>
  </si>
  <si>
    <t>注：1.本表直观反映2022年政府性基金预算收入与支出的平衡关系。
    2.收入总计（本级收入合计+转移性收入合计）=支出总计（本级支出合计+转移性支出合计）。</t>
  </si>
  <si>
    <t>表11</t>
  </si>
  <si>
    <t>2022年县级政府性基金预算本级支出执行表</t>
  </si>
  <si>
    <t>大中型水库移民后期扶持基金支出</t>
  </si>
  <si>
    <t>移民补助</t>
  </si>
  <si>
    <t>国有土地使用权出让收入安排的支出</t>
  </si>
  <si>
    <t>征地和拆迁补偿支出</t>
  </si>
  <si>
    <t>土地开发支出</t>
  </si>
  <si>
    <t>城市建设支出</t>
  </si>
  <si>
    <t>农村基础设施建设支出</t>
  </si>
  <si>
    <t>其他国有土地使用权出让收入安排的支出</t>
  </si>
  <si>
    <t>国有土地收益基金安排的支出</t>
  </si>
  <si>
    <t>农业土地开发资金安排的支出</t>
  </si>
  <si>
    <t>城市基础设施配套费安排的支出</t>
  </si>
  <si>
    <t>城市公共设施</t>
  </si>
  <si>
    <t>其他城市基础设施配套费安排的支出</t>
  </si>
  <si>
    <t>污水处理费安排的支出</t>
  </si>
  <si>
    <t>其他污水处理费安排的支出</t>
  </si>
  <si>
    <t>大中型水库库区基金安排的支出</t>
  </si>
  <si>
    <t>基础设施建设和经济发展</t>
  </si>
  <si>
    <t>三峡水库库区基金支出</t>
  </si>
  <si>
    <t>解决移民遗留问题</t>
  </si>
  <si>
    <t>其他三峡水库库区基金支出</t>
  </si>
  <si>
    <t>国家重大水利工程建设基金安排的支出</t>
  </si>
  <si>
    <t>三峡后续工作</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</si>
  <si>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</si>
  <si>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</si>
  <si>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</si>
  <si>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</si>
  <si>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</si>
  <si>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</si>
  <si>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</si>
  <si>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</si>
  <si>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</si>
  <si>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</si>
  <si>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</si>
  <si>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</si>
  <si>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</si>
  <si>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</si>
  <si>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</si>
  <si>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土地储备专项债券发行费用支出</t>
  </si>
  <si>
    <t>其他地方自行试点项目收益专项债券发行费用支出</t>
  </si>
  <si>
    <t>抗疫特别国债安排的支出</t>
  </si>
  <si>
    <t>基础设施建设</t>
  </si>
  <si>
    <t>其他基础设施建设</t>
  </si>
  <si>
    <t>注：本表详细反映2022年政府性基金预算本级支出情况，按预算法要求细化到功能分类项级科目。</t>
  </si>
  <si>
    <t>表12</t>
  </si>
  <si>
    <t xml:space="preserve">2022年县级政府性基金预算转移支付收支执行表 </t>
  </si>
  <si>
    <t>收       入</t>
  </si>
  <si>
    <t>彩票公益金</t>
  </si>
  <si>
    <t>社会保障和就业</t>
  </si>
  <si>
    <t>农村基础设施建设</t>
  </si>
  <si>
    <t>移民后期扶持基金（移民补助）</t>
  </si>
  <si>
    <t>基础设施建设和经济发展（后扶项目）</t>
  </si>
  <si>
    <t>表13</t>
  </si>
  <si>
    <t>2022年县级国有资本经营预算收支执行表</t>
  </si>
  <si>
    <t xml:space="preserve">单位：万元    </t>
  </si>
  <si>
    <t>一、国有企业资本金注入</t>
  </si>
  <si>
    <t xml:space="preserve">      生态环境保护支出</t>
  </si>
  <si>
    <t xml:space="preserve">      其他国有企业资本金注入</t>
  </si>
  <si>
    <t>二、其他国有资本经营预算支出</t>
  </si>
  <si>
    <t xml:space="preserve">      其他国有资本经营预算支出</t>
  </si>
  <si>
    <t>二、补助乡镇</t>
  </si>
  <si>
    <t xml:space="preserve">注：1.本表直观反映2022年国有资本经营预算收入与支出的平衡关系。
    2.收入总计（本级收入合计+转移性收入合计）=支出总计（本级支出合计+转移性支出合计）。
  </t>
  </si>
  <si>
    <t>表14</t>
  </si>
  <si>
    <t>2022年县级社会保险基金预算收支执行表</t>
  </si>
  <si>
    <t>表15</t>
  </si>
  <si>
    <t xml:space="preserve">2023年全县一般公共预算收支预算表 </t>
  </si>
  <si>
    <t>援助其他地区支出</t>
  </si>
  <si>
    <t>债务还本支出</t>
  </si>
  <si>
    <t>二、调入资金</t>
  </si>
  <si>
    <t>三、债务还本支出</t>
  </si>
  <si>
    <t>四、债务转贷收入</t>
  </si>
  <si>
    <t xml:space="preserve">    地方政府向国际组织借款还本支出</t>
  </si>
  <si>
    <t>四、</t>
  </si>
  <si>
    <t>结转下年</t>
  </si>
  <si>
    <t>表16</t>
  </si>
  <si>
    <t xml:space="preserve">2023年全县政府性基金预算收支预算表 </t>
  </si>
  <si>
    <t>一、城市公用事业附加收入</t>
  </si>
  <si>
    <t>二、国有土地收益基金收入</t>
  </si>
  <si>
    <t>三、农业土地开发资金收入</t>
  </si>
  <si>
    <t>三、节能环保支出</t>
  </si>
  <si>
    <t>四、国有土地使用权出让收入</t>
  </si>
  <si>
    <t>四、城乡社区支出</t>
  </si>
  <si>
    <t>五、大中型水库库区基金收入</t>
  </si>
  <si>
    <t>五、农林水支出</t>
  </si>
  <si>
    <t>六、彩票公益金收入</t>
  </si>
  <si>
    <t>六、交通运输支出</t>
  </si>
  <si>
    <t>七、城市基础设施配套费收入</t>
  </si>
  <si>
    <t>七、资源勘探信息等支出</t>
  </si>
  <si>
    <t>八、小型水库移民扶助基金收入</t>
  </si>
  <si>
    <t>八、商业服务业等支出</t>
  </si>
  <si>
    <t>九、污水处理费收入</t>
  </si>
  <si>
    <t>九、其他支出</t>
  </si>
  <si>
    <t>十、彩票发行机构和彩票销售机构的业务费用</t>
  </si>
  <si>
    <t>十、债务付息支出</t>
  </si>
  <si>
    <t>十一、其他政府性基金收入</t>
  </si>
  <si>
    <t>十一、债务发行费用支出</t>
  </si>
  <si>
    <t>十二、抗疫特别国债安排的支出</t>
  </si>
  <si>
    <t xml:space="preserve">    地方政府专项债券还本支出(再融资）</t>
  </si>
  <si>
    <t>三、上年结转</t>
  </si>
  <si>
    <t>四、结转下年</t>
  </si>
  <si>
    <t>表17</t>
  </si>
  <si>
    <t xml:space="preserve">2023年全县国有资本经营预算收支预算表 </t>
  </si>
  <si>
    <t>上年结转</t>
  </si>
  <si>
    <t>调出资金</t>
  </si>
  <si>
    <t>表18</t>
  </si>
  <si>
    <t xml:space="preserve">2023年全县社会保险基金预算收支预算表 </t>
  </si>
  <si>
    <t xml:space="preserve">注：按照市级统筹的管理方式，市级编制全市社会保险基金预算草案。 </t>
  </si>
  <si>
    <t>表19</t>
  </si>
  <si>
    <t xml:space="preserve">2023年县级一般公共预算收支预算表 </t>
  </si>
  <si>
    <t>上年执行数</t>
  </si>
  <si>
    <t>四、安排预算稳定调解基金</t>
  </si>
  <si>
    <t xml:space="preserve">注：1.本表直观反映2023年一般公共预算收入与支出的平衡关系。
    2.收入总计（本级收入合计+转移性收入合计）=支出总计（本级支出合计+转移性支出合计）。
   </t>
  </si>
  <si>
    <t>表20</t>
  </si>
  <si>
    <t xml:space="preserve">2023年县级一般公共预算本级支出预算表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</si>
  <si>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</si>
  <si>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人大事务</t>
  </si>
  <si>
    <t>行政运行</t>
  </si>
  <si>
    <t>人大会议</t>
  </si>
  <si>
    <t>代表工作</t>
  </si>
  <si>
    <t>事业运行</t>
  </si>
  <si>
    <t>其他人大事务支出</t>
  </si>
  <si>
    <t>政协事务</t>
  </si>
  <si>
    <t>政协会议</t>
  </si>
  <si>
    <t>委员视察</t>
  </si>
  <si>
    <t>其他政协事务支出</t>
  </si>
  <si>
    <t>政府办公厅（室）及相关机构事务</t>
  </si>
  <si>
    <t>一般行政管理事务</t>
  </si>
  <si>
    <t>政务公开审批</t>
  </si>
  <si>
    <t>信访事务</t>
  </si>
  <si>
    <t>其他政府办公厅（室）及相关机构事务支出</t>
  </si>
  <si>
    <t>发展与改革事务</t>
  </si>
  <si>
    <t>社会事业发展规划</t>
  </si>
  <si>
    <t>其他发展与改革事务支出</t>
  </si>
  <si>
    <t>统计信息事务</t>
  </si>
  <si>
    <t>专项普查活动</t>
  </si>
  <si>
    <t>统计抽样调查</t>
  </si>
  <si>
    <t>其他统计信息事务支出</t>
  </si>
  <si>
    <t>财政事务</t>
  </si>
  <si>
    <t>信息化建设</t>
  </si>
  <si>
    <t>财政委托业务支出</t>
  </si>
  <si>
    <t>其他财政事务支出</t>
  </si>
  <si>
    <t>税收事务</t>
  </si>
  <si>
    <t>税收业务</t>
  </si>
  <si>
    <t>审计事务</t>
  </si>
  <si>
    <t>审计业务</t>
  </si>
  <si>
    <t>纪检监察事务</t>
  </si>
  <si>
    <t>其他纪检监察事务支出</t>
  </si>
  <si>
    <t>商贸事务</t>
  </si>
  <si>
    <t>招商引资</t>
  </si>
  <si>
    <t>其他商贸事务支出</t>
  </si>
  <si>
    <t>档案事务</t>
  </si>
  <si>
    <t>档案馆</t>
  </si>
  <si>
    <t>民主党派及工商联事务</t>
  </si>
  <si>
    <t>其他民主党派及工商联事务支出</t>
  </si>
  <si>
    <t>群众团体事务</t>
  </si>
  <si>
    <t>工会事务</t>
  </si>
  <si>
    <t>其他群众团体事务支出</t>
  </si>
  <si>
    <t>党委办公厅（室）及相关机构事务</t>
  </si>
  <si>
    <t>其他党委办公厅（室）及相关机构事务支出</t>
  </si>
  <si>
    <t>组织事务</t>
  </si>
  <si>
    <t>公务员事务</t>
  </si>
  <si>
    <t>其他组织事务支出</t>
  </si>
  <si>
    <t>宣传事务</t>
  </si>
  <si>
    <t>统战事务</t>
  </si>
  <si>
    <t>其他统战事务支出</t>
  </si>
  <si>
    <t>其他共产党事务支出</t>
  </si>
  <si>
    <t>市场监督管理事务</t>
  </si>
  <si>
    <t>质量基础</t>
  </si>
  <si>
    <t>药品事务</t>
  </si>
  <si>
    <t>化妆品事务</t>
  </si>
  <si>
    <t>质量安全监管</t>
  </si>
  <si>
    <t>食品安全监管</t>
  </si>
  <si>
    <t>其他市场监督管理事务</t>
  </si>
  <si>
    <t>其他一般公共服务支出</t>
  </si>
  <si>
    <t>国防动员</t>
  </si>
  <si>
    <t>民兵</t>
  </si>
  <si>
    <t>其他国防支出</t>
  </si>
  <si>
    <t>公安</t>
  </si>
  <si>
    <t>执法办案</t>
  </si>
  <si>
    <t>其他公安支出</t>
  </si>
  <si>
    <t>司法</t>
  </si>
  <si>
    <t>基层司法业务</t>
  </si>
  <si>
    <t>社区矫正</t>
  </si>
  <si>
    <t>其他司法支出</t>
  </si>
  <si>
    <t>其他公共安全支出</t>
  </si>
  <si>
    <t>教育管理事务</t>
  </si>
  <si>
    <t>其他教育管理事务支出</t>
  </si>
  <si>
    <t>普通教育</t>
  </si>
  <si>
    <t>学前教育</t>
  </si>
  <si>
    <t>小学教育</t>
  </si>
  <si>
    <t>初中教育</t>
  </si>
  <si>
    <t>高中教育</t>
  </si>
  <si>
    <t>其他普通教育支出</t>
  </si>
  <si>
    <t>职业教育</t>
  </si>
  <si>
    <t>初等职业教育</t>
  </si>
  <si>
    <t>中等职业教育</t>
  </si>
  <si>
    <t>技校教育</t>
  </si>
  <si>
    <t>特殊教育</t>
  </si>
  <si>
    <t>特殊学校教育</t>
  </si>
  <si>
    <t>进修及培训</t>
  </si>
  <si>
    <t>教师进修</t>
  </si>
  <si>
    <t>干部教育</t>
  </si>
  <si>
    <t>其他教育支出</t>
  </si>
  <si>
    <t>科学技术管理事务</t>
  </si>
  <si>
    <t>其他科学技术管理事务支出</t>
  </si>
  <si>
    <t>技术研究与开发</t>
  </si>
  <si>
    <t>其他技术研究与开发支出</t>
  </si>
  <si>
    <t>科学技术普及</t>
  </si>
  <si>
    <t>机构运行</t>
  </si>
  <si>
    <t>科普活动</t>
  </si>
  <si>
    <t>青少年科技活动</t>
  </si>
  <si>
    <t>其他科学技术普及支出</t>
  </si>
  <si>
    <t>文化和旅游</t>
  </si>
  <si>
    <t>图书馆</t>
  </si>
  <si>
    <t>群众文化</t>
  </si>
  <si>
    <t>文化创作与保护</t>
  </si>
  <si>
    <t>文化和旅游市场管理</t>
  </si>
  <si>
    <t>旅游宣传</t>
  </si>
  <si>
    <t>其他文化和旅游支出</t>
  </si>
  <si>
    <t>文物</t>
  </si>
  <si>
    <t>文物保护</t>
  </si>
  <si>
    <t>体育</t>
  </si>
  <si>
    <t>体育场馆</t>
  </si>
  <si>
    <t>群众体育</t>
  </si>
  <si>
    <t>其他体育支出</t>
  </si>
  <si>
    <t>新闻出版电影</t>
  </si>
  <si>
    <t>新闻通讯</t>
  </si>
  <si>
    <t>广播电视</t>
  </si>
  <si>
    <t>传输发射</t>
  </si>
  <si>
    <t>其他广播电视支出</t>
  </si>
  <si>
    <t>其他文化旅游体育与传媒支出</t>
  </si>
  <si>
    <t>宣传文化发展专项支出</t>
  </si>
  <si>
    <t>人力资源和社会保障管理事务</t>
  </si>
  <si>
    <t>劳动保障监察</t>
  </si>
  <si>
    <t>社会保险经办机构</t>
  </si>
  <si>
    <t>劳动人事争议调解仲裁</t>
  </si>
  <si>
    <t>其他人力资源和社会保障管理事务支出</t>
  </si>
  <si>
    <t>民政管理事务</t>
  </si>
  <si>
    <t>社会组织管理</t>
  </si>
  <si>
    <t>行政区划和地名管理</t>
  </si>
  <si>
    <t>基层政权建设和社区治理</t>
  </si>
  <si>
    <t>其他民政管理事务支出</t>
  </si>
  <si>
    <t>行政事业单位养老支出</t>
  </si>
  <si>
    <t>行政单位离退休</t>
  </si>
  <si>
    <t>事业单位离退休</t>
  </si>
  <si>
    <t>机关事业单位基本养老保险缴费支出</t>
  </si>
  <si>
    <t>机关事业单位职业年金缴费支出</t>
  </si>
  <si>
    <t>其他行政事业单位养老支出</t>
  </si>
  <si>
    <t>企业改革补助</t>
  </si>
  <si>
    <t>企业关闭破产补助</t>
  </si>
  <si>
    <t>就业补助</t>
  </si>
  <si>
    <t>就业创业服务补贴</t>
  </si>
  <si>
    <t>公益性岗位补贴</t>
  </si>
  <si>
    <t>职业技能鉴定补贴</t>
  </si>
  <si>
    <t>其他就业补助支出</t>
  </si>
  <si>
    <t>抚恤</t>
  </si>
  <si>
    <t>伤残抚恤</t>
  </si>
  <si>
    <t>在乡复员、退伍军人生活补助</t>
  </si>
  <si>
    <t>义务兵优待</t>
  </si>
  <si>
    <t>烈士纪念设施管理维护</t>
  </si>
  <si>
    <t>其他优抚支出</t>
  </si>
  <si>
    <t>退役安置</t>
  </si>
  <si>
    <t>退役士兵安置</t>
  </si>
  <si>
    <t>军队移交政府的离退休人员安置</t>
  </si>
  <si>
    <t>军队移交政府离退休干部管理机构</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</si>
  <si>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</si>
  <si>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</si>
  <si>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</si>
  <si>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</si>
  <si>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</si>
  <si>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</si>
  <si>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</si>
  <si>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</si>
  <si>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</si>
  <si>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</si>
  <si>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</si>
  <si>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</si>
  <si>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</si>
  <si>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</si>
  <si>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</si>
  <si>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</si>
  <si>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</si>
  <si>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</si>
  <si>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</si>
  <si>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</si>
  <si>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</si>
  <si>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</si>
  <si>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</si>
  <si>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</si>
  <si>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</si>
  <si>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其他生活救助</t>
  </si>
  <si>
    <t>其他城市生活救助</t>
  </si>
  <si>
    <t>其他农村生活救助</t>
  </si>
  <si>
    <t>退役军人管理事务</t>
  </si>
  <si>
    <t>其他退役军人事务管理支出</t>
  </si>
  <si>
    <t>其他社会保障和就业支出</t>
  </si>
  <si>
    <t>卫生健康管理事务</t>
  </si>
  <si>
    <t>其他卫生健康管理事务支出</t>
  </si>
  <si>
    <t>公立医院</t>
  </si>
  <si>
    <t>综合医院</t>
  </si>
  <si>
    <t>中医（民族）医院</t>
  </si>
  <si>
    <t>精神病医院</t>
  </si>
  <si>
    <t>妇幼保健医院</t>
  </si>
  <si>
    <t>基层医疗卫生机构</t>
  </si>
  <si>
    <t>乡镇卫生院</t>
  </si>
  <si>
    <t>其他基层医疗卫生机构支出</t>
  </si>
  <si>
    <t>公共卫生</t>
  </si>
  <si>
    <t>疾病预防控制机构</t>
  </si>
  <si>
    <t>妇幼保健机构</t>
  </si>
  <si>
    <t>基本公共卫生服务</t>
  </si>
  <si>
    <t>重大公共卫生服务</t>
  </si>
  <si>
    <t>其他公共卫生支出</t>
  </si>
  <si>
    <t>中医药</t>
  </si>
  <si>
    <t>中医（民族医）药专项</t>
  </si>
  <si>
    <t>计划生育事务</t>
  </si>
  <si>
    <t>计划生育服务</t>
  </si>
  <si>
    <t>其他计划生育事务支出</t>
  </si>
  <si>
    <t>行政事业单位医疗</t>
  </si>
  <si>
    <t>行政单位医疗</t>
  </si>
  <si>
    <t>事业单位医疗</t>
  </si>
  <si>
    <t>其他行政事业单位医疗支出</t>
  </si>
  <si>
    <t>财政对基本医疗保险基金的补助</t>
  </si>
  <si>
    <t>财政对职工基本医疗保险基金的补助</t>
  </si>
  <si>
    <t>财政对城乡居民基本医疗保险基金的补助</t>
  </si>
  <si>
    <t>医疗救助</t>
  </si>
  <si>
    <t>城乡医疗救助</t>
  </si>
  <si>
    <t>优抚对象医疗</t>
  </si>
  <si>
    <t>优抚对象医疗补助</t>
  </si>
  <si>
    <t>医疗保障管理事务</t>
  </si>
  <si>
    <t>医疗保障政策管理</t>
  </si>
  <si>
    <t>医疗保障经办事务</t>
  </si>
  <si>
    <t>环境保护管理事务</t>
  </si>
  <si>
    <t>生态环境保护宣传</t>
  </si>
  <si>
    <t>其他环境保护管理事务支出</t>
  </si>
  <si>
    <t>环境监测与监察</t>
  </si>
  <si>
    <t>其他环境监测与监察支出</t>
  </si>
  <si>
    <t>污染防治</t>
  </si>
  <si>
    <t>大气</t>
  </si>
  <si>
    <t>水体</t>
  </si>
  <si>
    <t>固体废弃物与化学品</t>
  </si>
  <si>
    <t>其他污染防治支出</t>
  </si>
  <si>
    <t>自然生态保护</t>
  </si>
  <si>
    <t>生态保护</t>
  </si>
  <si>
    <t>农村环境保护</t>
  </si>
  <si>
    <t>其他自然生态保护支出</t>
  </si>
  <si>
    <t>天然林保护</t>
  </si>
  <si>
    <t>森林管护</t>
  </si>
  <si>
    <t>社会保险补助</t>
  </si>
  <si>
    <t>停伐补助</t>
  </si>
  <si>
    <t>其他天然林保护支出</t>
  </si>
  <si>
    <t>退耕还林还草</t>
  </si>
  <si>
    <t>退耕现金</t>
  </si>
  <si>
    <t>退耕还林工程建设</t>
  </si>
  <si>
    <t>其他退耕还林还草支出</t>
  </si>
  <si>
    <t>能源节约利用</t>
  </si>
  <si>
    <t>污染减排</t>
  </si>
  <si>
    <t>生态环境监测与信息</t>
  </si>
  <si>
    <t>生态环境执法监察</t>
  </si>
  <si>
    <t>能源管理事务</t>
  </si>
  <si>
    <t>城乡社区管理事务</t>
  </si>
  <si>
    <t>工程建设管理</t>
  </si>
  <si>
    <t>其他城乡社区管理事务支出</t>
  </si>
  <si>
    <t>城乡社区规划与管理</t>
  </si>
  <si>
    <t>建设市场管理与监督</t>
  </si>
  <si>
    <t>其他城乡社区支出</t>
  </si>
  <si>
    <t>农业农村</t>
  </si>
  <si>
    <t>科技转化与推广服务</t>
  </si>
  <si>
    <t>病虫害控制</t>
  </si>
  <si>
    <t>农产品质量安全</t>
  </si>
  <si>
    <t>执法监管</t>
  </si>
  <si>
    <t>稳定农民收入补贴</t>
  </si>
  <si>
    <t>农业生产发展</t>
  </si>
  <si>
    <t>农村合作经济</t>
  </si>
  <si>
    <t>农产品加工与促销</t>
  </si>
  <si>
    <t>农村社会事业</t>
  </si>
  <si>
    <t>农业资源保护修复与利用</t>
  </si>
  <si>
    <t>农田建设</t>
  </si>
  <si>
    <t>其他农业农村支出</t>
  </si>
  <si>
    <t>林业和草原</t>
  </si>
  <si>
    <t>事业机构</t>
  </si>
  <si>
    <t>森林资源培育</t>
  </si>
  <si>
    <t>森林资源管理</t>
  </si>
  <si>
    <t>森林生态效益补偿</t>
  </si>
  <si>
    <t>动植物保护</t>
  </si>
  <si>
    <t>湿地保护</t>
  </si>
  <si>
    <t>林区公共支出</t>
  </si>
  <si>
    <t>林业草原防灾减灾</t>
  </si>
  <si>
    <t>其他林业和草原支出</t>
  </si>
  <si>
    <t>水利</t>
  </si>
  <si>
    <t>水利行业业务管理</t>
  </si>
  <si>
    <t>水利工程建设</t>
  </si>
  <si>
    <t>水利工程运行与维护</t>
  </si>
  <si>
    <t>水土保持</t>
  </si>
  <si>
    <t>水质监测</t>
  </si>
  <si>
    <t>水文测报</t>
  </si>
  <si>
    <t>防汛</t>
  </si>
  <si>
    <t>抗旱</t>
  </si>
  <si>
    <t>江河湖库水系综合整治</t>
  </si>
  <si>
    <t>农村人畜饮水</t>
  </si>
  <si>
    <t>其他水利支出</t>
  </si>
  <si>
    <t>巩固拓展脱贫攻坚成果衔接乡村振兴</t>
  </si>
  <si>
    <t>生产发展</t>
  </si>
  <si>
    <t>其他巩固脱贫衔接乡村振兴支出</t>
  </si>
  <si>
    <t>农村综合改革</t>
  </si>
  <si>
    <t>对村级公益事业建设的补助</t>
  </si>
  <si>
    <t>对村民委员会和村党支部的补助</t>
  </si>
  <si>
    <t>普惠金融发展支出</t>
  </si>
  <si>
    <t>农业保险保费补贴</t>
  </si>
  <si>
    <t>创业担保贷款贴息及奖补</t>
  </si>
  <si>
    <t>其他农林水支出</t>
  </si>
  <si>
    <t>公路水路运输</t>
  </si>
  <si>
    <t>公路建设</t>
  </si>
  <si>
    <t>公路养护</t>
  </si>
  <si>
    <t>公路运输管理</t>
  </si>
  <si>
    <t>其他公路水路运输支出</t>
  </si>
  <si>
    <t>车辆购置税支出</t>
  </si>
  <si>
    <t>车辆购置税用于公路等基础设施建设支出</t>
  </si>
  <si>
    <t>车辆购置税用于农村公路建设支出</t>
  </si>
  <si>
    <t>其他交通运输支出</t>
  </si>
  <si>
    <t>公共交通运营补助</t>
  </si>
  <si>
    <t>资源勘探工业信息等支出</t>
  </si>
  <si>
    <t>资源勘探开发</t>
  </si>
  <si>
    <t>石油和天然气勘探开采</t>
  </si>
  <si>
    <t>支持中小企业发展和管理支出</t>
  </si>
  <si>
    <t>中小企业发展专项</t>
  </si>
  <si>
    <t>商业流通事务</t>
  </si>
  <si>
    <t>其他商业流通事务支出</t>
  </si>
  <si>
    <t>涉外发展服务支出</t>
  </si>
  <si>
    <t>其他涉外发展服务支出</t>
  </si>
  <si>
    <t>其他商业服务业等支出</t>
  </si>
  <si>
    <t>自然资源事务</t>
  </si>
  <si>
    <t>自然资源规划及管理</t>
  </si>
  <si>
    <t>自然资源利用与保护</t>
  </si>
  <si>
    <t>其他自然资源事务支出</t>
  </si>
  <si>
    <t>气象事务</t>
  </si>
  <si>
    <t>气象事业机构</t>
  </si>
  <si>
    <t>气象服务</t>
  </si>
  <si>
    <t>保障性安居工程支出</t>
  </si>
  <si>
    <t>棚户区改造</t>
  </si>
  <si>
    <t>农村危房改造</t>
  </si>
  <si>
    <t>老旧小区改造</t>
  </si>
  <si>
    <t>其他保障性安居工程支出</t>
  </si>
  <si>
    <t>住房改革支出</t>
  </si>
  <si>
    <t>住房公积金</t>
  </si>
  <si>
    <t>应急管理事务</t>
  </si>
  <si>
    <t>应急救援</t>
  </si>
  <si>
    <t>其他应急管理支出</t>
  </si>
  <si>
    <t>消防救援事务</t>
  </si>
  <si>
    <t>消防应急救援</t>
  </si>
  <si>
    <t>地震事务</t>
  </si>
  <si>
    <t>地震事业机构</t>
  </si>
  <si>
    <t>其他地震事务支出</t>
  </si>
  <si>
    <t>自然灾害防治</t>
  </si>
  <si>
    <t>地质灾害防治</t>
  </si>
  <si>
    <t>自然灾害救灾及恢复重建支出</t>
  </si>
  <si>
    <t>其他自然灾害救灾及恢复重建支出</t>
  </si>
  <si>
    <t>年初预留</t>
  </si>
  <si>
    <t>地方政府一般债务还本支出</t>
  </si>
  <si>
    <t>地方政府一般债券还本支出</t>
  </si>
  <si>
    <t>地方政府向国际组织借款还本支出</t>
  </si>
  <si>
    <t>地方政府一般债务付息支出</t>
  </si>
  <si>
    <t>地方政府一般债券付息支出</t>
  </si>
  <si>
    <t>地方政府向国际组织借款付息支出</t>
  </si>
  <si>
    <t>地方政府一般债务发行费用支出</t>
  </si>
  <si>
    <t>注：本表详细反映2023年一般公共预算本级支出安排情况，按《中华人民共和国预算法》要求细化到功能分类项级科目。</t>
  </si>
  <si>
    <t>表21</t>
  </si>
  <si>
    <t>（按功能分类科目的基本支出和项目支出）</t>
  </si>
  <si>
    <t>项         目</t>
  </si>
  <si>
    <r>
      <rPr>
        <sz val="14"/>
        <rFont val="黑体"/>
        <charset val="134"/>
      </rPr>
      <t>预 算</t>
    </r>
    <r>
      <rPr>
        <sz val="14"/>
        <rFont val="黑体"/>
        <charset val="134"/>
      </rPr>
      <t xml:space="preserve"> </t>
    </r>
    <r>
      <rPr>
        <sz val="14"/>
        <rFont val="黑体"/>
        <charset val="134"/>
      </rPr>
      <t>数</t>
    </r>
  </si>
  <si>
    <t>基本支出</t>
  </si>
  <si>
    <t>项目支出</t>
  </si>
  <si>
    <r>
      <rPr>
        <sz val="10"/>
        <rFont val="宋体"/>
        <charset val="134"/>
      </rPr>
      <t>注：在功能分类的基础上，为衔接表</t>
    </r>
    <r>
      <rPr>
        <sz val="10"/>
        <rFont val="Arial"/>
        <charset val="134"/>
      </rPr>
      <t>19</t>
    </r>
    <r>
      <rPr>
        <sz val="10"/>
        <rFont val="宋体"/>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</si>
  <si>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表22</t>
  </si>
  <si>
    <t xml:space="preserve">2023年县级一般公共预算本级基本支出预算表 </t>
  </si>
  <si>
    <t>（按经济分类科目）</t>
  </si>
  <si>
    <t xml:space="preserve">           支       出</t>
  </si>
  <si>
    <t>预 算 数</t>
  </si>
  <si>
    <t>本级基本支出合计</t>
  </si>
  <si>
    <t>501-机关工资福利支出</t>
  </si>
  <si>
    <t>50101-工资奖金津补贴</t>
  </si>
  <si>
    <t>50102-社会保障缴费</t>
  </si>
  <si>
    <t>50103-住房公积金</t>
  </si>
  <si>
    <t>50199-其他工资福利支出</t>
  </si>
  <si>
    <t>502-机关商品和服务支出</t>
  </si>
  <si>
    <t>50201-办公经费</t>
  </si>
  <si>
    <t>50202-会议费</t>
  </si>
  <si>
    <t>50203-培训费</t>
  </si>
  <si>
    <t>50205-委托业务费</t>
  </si>
  <si>
    <t>50206-公务接待费</t>
  </si>
  <si>
    <t>50207-因公出国（境）费用</t>
  </si>
  <si>
    <t>50208-公务用车运行维护费</t>
  </si>
  <si>
    <t>50209-维修（护）费</t>
  </si>
  <si>
    <t>50299-其他商品和服务支出</t>
  </si>
  <si>
    <t>503-机关资本性支出（一）</t>
  </si>
  <si>
    <t>50306-设备购置</t>
  </si>
  <si>
    <t>504-机关资本性支出（二）</t>
  </si>
  <si>
    <t>50404-设备购置</t>
  </si>
  <si>
    <t>505-对事业单位经常性补助</t>
  </si>
  <si>
    <t>50501-工资福利支出</t>
  </si>
  <si>
    <t>50502-商品和服务支出</t>
  </si>
  <si>
    <t>506-对事业单位资本性补助</t>
  </si>
  <si>
    <t>50601-资本性支出（一）</t>
  </si>
  <si>
    <t>50602-资本性支出（二）</t>
  </si>
  <si>
    <t>509-对个人和家庭的补助</t>
  </si>
  <si>
    <t>50901-社会福利和救助</t>
  </si>
  <si>
    <t>50905-离退休费</t>
  </si>
  <si>
    <t>注：1.本表按照新的“政府预算支出经济分类科目” 将县本级基本支出细化到款级科目。 
    2.本表的本级基本支出合计数与表21的本级基本支出合计数相等。</t>
  </si>
  <si>
    <t>表23</t>
  </si>
  <si>
    <t xml:space="preserve">2023年县级一般公共预算转移支付收支预算表 </t>
  </si>
  <si>
    <t>二、专项转移支付支出</t>
  </si>
  <si>
    <t>三、上解上级支出</t>
  </si>
  <si>
    <t>巩固拓展脱贫攻坚成果衔接乡村振兴转移支付收入</t>
  </si>
  <si>
    <t>交通运输共同财政事权转移支付收入</t>
  </si>
  <si>
    <t xml:space="preserve">注：本表详细反映2023年一般公共预算转移支付收入和转移支付支出情况。
    </t>
  </si>
  <si>
    <t>表24</t>
  </si>
  <si>
    <t xml:space="preserve">2023年县级一般公共预算转移支付预算表 </t>
  </si>
  <si>
    <t>（分乡镇）</t>
  </si>
  <si>
    <t>2023年体制补助数</t>
  </si>
  <si>
    <t>丰都县虎威镇</t>
  </si>
  <si>
    <t>丰都县社坛镇</t>
  </si>
  <si>
    <t>丰都县兴龙镇</t>
  </si>
  <si>
    <t>丰都县仁沙镇</t>
  </si>
  <si>
    <t>丰都县许明寺镇</t>
  </si>
  <si>
    <t>丰都县董家镇</t>
  </si>
  <si>
    <t>丰都县双龙镇</t>
  </si>
  <si>
    <t>丰都县三元镇</t>
  </si>
  <si>
    <t>丰都县青龙乡</t>
  </si>
  <si>
    <t>丰都县保合镇</t>
  </si>
  <si>
    <t>丰都县树人镇</t>
  </si>
  <si>
    <t>丰都县十直镇</t>
  </si>
  <si>
    <t>丰都县龙孔镇</t>
  </si>
  <si>
    <t>丰都县高家镇</t>
  </si>
  <si>
    <t>丰都县兴义镇</t>
  </si>
  <si>
    <t>丰都县双路镇</t>
  </si>
  <si>
    <t>丰都县江池镇</t>
  </si>
  <si>
    <t>丰都县龙河镇</t>
  </si>
  <si>
    <t>丰都县武平镇</t>
  </si>
  <si>
    <t>丰都县太平坝乡</t>
  </si>
  <si>
    <t>丰都县都督乡</t>
  </si>
  <si>
    <t>丰都县暨龙镇</t>
  </si>
  <si>
    <t>丰都县南天湖镇</t>
  </si>
  <si>
    <t>丰都县栗子乡</t>
  </si>
  <si>
    <t>丰都县三建乡</t>
  </si>
  <si>
    <t>丰都县仙女湖镇</t>
  </si>
  <si>
    <t>丰都县包鸾镇</t>
  </si>
  <si>
    <t>丰都县湛普镇</t>
  </si>
  <si>
    <t>丰都县人民政府名山街道办事处</t>
  </si>
  <si>
    <t>丰都县人民政府三合街道办事处</t>
  </si>
  <si>
    <t>表25</t>
  </si>
  <si>
    <t xml:space="preserve">2023年县级一般公共预算专项转移支付支出预算表 </t>
  </si>
  <si>
    <t>年初未安排专项转移支付补助给乡镇</t>
  </si>
  <si>
    <t>注：本表直观反映年初县对乡镇的转移支付分项目情况。</t>
  </si>
  <si>
    <t>表26</t>
  </si>
  <si>
    <t xml:space="preserve">2023年县级政府性基金预算收支预算表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</si>
  <si>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</si>
  <si>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</si>
  <si>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</si>
  <si>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</si>
  <si>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</si>
  <si>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</si>
  <si>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一、上解支出</t>
  </si>
  <si>
    <t>注：1.本表直观反映2023年政府性基金预算收入与支出的平衡关系。
    2.收入总计（本级收入合计+转移性收入合计）=支出总计（本级支出合计+转移性支出合计）。</t>
  </si>
  <si>
    <t>表27</t>
  </si>
  <si>
    <t xml:space="preserve">2023年县级政府性基金预算本级支出预算表 </t>
  </si>
  <si>
    <t>2082201-移民补助</t>
  </si>
  <si>
    <t>2082202-基础设施建设和经济发展</t>
  </si>
  <si>
    <t>小型水库移民扶助基金安排的支出</t>
  </si>
  <si>
    <t>2120801-征地和拆迁补偿支出</t>
  </si>
  <si>
    <t>2120802-土地开发支出</t>
  </si>
  <si>
    <t>2121499-其他污水处理费安排的支出</t>
  </si>
  <si>
    <t>2136601-基础设施建设和经济发展</t>
  </si>
  <si>
    <t>2136701-基础设施建设和经济发展</t>
  </si>
  <si>
    <t>污水处理设施建设和运营</t>
  </si>
  <si>
    <t>2136799-其他三峡水库库区基金支出</t>
  </si>
  <si>
    <t>2136902-三峡后续工作</t>
  </si>
  <si>
    <t>2290401-其他政府性基金安排的支出</t>
  </si>
  <si>
    <t>2296003-用于体育事业的彩票公益金支出</t>
  </si>
  <si>
    <t>2296004-用于教育事业的彩票公益金支出</t>
  </si>
  <si>
    <t>2320499-其他政府性基金债务付息支出</t>
  </si>
  <si>
    <t>2330499-其他政府性基金债务发行费用支出</t>
  </si>
  <si>
    <t>2340199-其他基础设施建设</t>
  </si>
  <si>
    <t>2340299-其他抗疫相关支出</t>
  </si>
  <si>
    <t>其他政府性基金债务付息支出</t>
  </si>
  <si>
    <t>其他政府性基金债务发行费用支出</t>
  </si>
  <si>
    <t>注：本表详细反映2023年政府性基金预算本级支出安排情况，按《中华人民共和国预算法》要求细化到功能分类项级科目。</t>
  </si>
  <si>
    <t>表28</t>
  </si>
  <si>
    <t xml:space="preserve">2023年县级政府性基金预算转移支付收支预算表 </t>
  </si>
  <si>
    <t>一、补助下级支出</t>
  </si>
  <si>
    <t>二、上解支出</t>
  </si>
  <si>
    <t>注：本表详细反映2023年政府性基金预算转移支付收入和转移支付支出情况。</t>
  </si>
  <si>
    <t>表29</t>
  </si>
  <si>
    <t xml:space="preserve">2023年县级国有资本经营预算收支预算表 </t>
  </si>
  <si>
    <t>表30</t>
  </si>
  <si>
    <t xml:space="preserve">2023年县级社会保险基金预算收支预算表 </t>
  </si>
  <si>
    <t>表31</t>
  </si>
  <si>
    <t>重庆市2022年地方政府债务限额及余额情况表</t>
  </si>
  <si>
    <t>单位：亿元</t>
  </si>
  <si>
    <t>地   区</t>
  </si>
  <si>
    <t>2022年债务限额</t>
  </si>
  <si>
    <t>2022年债务余额预计执行数</t>
  </si>
  <si>
    <t>一般债务</t>
  </si>
  <si>
    <t>专项债务</t>
  </si>
  <si>
    <t>公  式</t>
  </si>
  <si>
    <t>A=B+C</t>
  </si>
  <si>
    <t>B</t>
  </si>
  <si>
    <t>C</t>
  </si>
  <si>
    <t>D=E+F</t>
  </si>
  <si>
    <t>E</t>
  </si>
  <si>
    <t>F</t>
  </si>
  <si>
    <t>合  计</t>
  </si>
  <si>
    <t>一、市  级</t>
  </si>
  <si>
    <t>二、区  县</t>
  </si>
  <si>
    <t>（一）主城区都市圈</t>
  </si>
  <si>
    <t>渝中区</t>
  </si>
  <si>
    <t>江北区</t>
  </si>
  <si>
    <t>沙坪坝区</t>
  </si>
  <si>
    <t>九龙坡区</t>
  </si>
  <si>
    <t>高新区</t>
  </si>
  <si>
    <t>大渡口区</t>
  </si>
  <si>
    <t>南岸区</t>
  </si>
  <si>
    <t>北碚区</t>
  </si>
  <si>
    <t>巴南区</t>
  </si>
  <si>
    <t>渝北区</t>
  </si>
  <si>
    <t>两江新区</t>
  </si>
  <si>
    <t>涪陵区</t>
  </si>
  <si>
    <t>长寿区</t>
  </si>
  <si>
    <t>江津区</t>
  </si>
  <si>
    <t>合川区</t>
  </si>
  <si>
    <t>永川区</t>
  </si>
  <si>
    <t>南川区</t>
  </si>
  <si>
    <t>綦江区</t>
  </si>
  <si>
    <t>万盛经开区</t>
  </si>
  <si>
    <t>潼南区</t>
  </si>
  <si>
    <t>铜梁区</t>
  </si>
  <si>
    <t>大足区</t>
  </si>
  <si>
    <t>荣昌区</t>
  </si>
  <si>
    <t>璧山区</t>
  </si>
  <si>
    <t>（二）渝东北三峡库区城镇群</t>
  </si>
  <si>
    <t>万州区</t>
  </si>
  <si>
    <t>梁平区</t>
  </si>
  <si>
    <t>城口县</t>
  </si>
  <si>
    <t>丰都县</t>
  </si>
  <si>
    <t>垫江县</t>
  </si>
  <si>
    <t>忠  县</t>
  </si>
  <si>
    <t>开州区</t>
  </si>
  <si>
    <t>云阳县</t>
  </si>
  <si>
    <t>奉节县</t>
  </si>
  <si>
    <t>巫山县</t>
  </si>
  <si>
    <t>巫溪县</t>
  </si>
  <si>
    <t>（三）渝东南武陵山区城镇群</t>
  </si>
  <si>
    <t>黔江区</t>
  </si>
  <si>
    <t>武隆区</t>
  </si>
  <si>
    <t>石柱县</t>
  </si>
  <si>
    <t>彭水县</t>
  </si>
  <si>
    <t>酉阳县</t>
  </si>
  <si>
    <t>秀山县</t>
  </si>
  <si>
    <t>注：1.本表反映上一年度本地区、本级及所属地区政府债务限额及余额预计执行数。</t>
  </si>
  <si>
    <t xml:space="preserve">    2.本表由县级以上地方各级财政部门在本级人民代表大会批准预算后二十日内公开。</t>
  </si>
  <si>
    <t>表32</t>
  </si>
  <si>
    <t>丰都县2022年和2023年地方政府一般债务余额情况表</t>
  </si>
  <si>
    <t>项    目</t>
  </si>
  <si>
    <t>一、2021年末地方政府一般债务余额实际数</t>
  </si>
  <si>
    <t>二、2022年末地方政府一般债务限额</t>
  </si>
  <si>
    <t>三、2022年地方政府一般债务发行额</t>
  </si>
  <si>
    <t xml:space="preserve">    其中：中央转贷地方的国际金融组织和外国政府贷款</t>
  </si>
  <si>
    <t xml:space="preserve">          2022年地方政府一般债券发行额</t>
  </si>
  <si>
    <t>四、2022年地方政府一般债务还本支出</t>
  </si>
  <si>
    <t>五、2022年末地方政府一般债务余额预计执行数</t>
  </si>
  <si>
    <t>六、2023年地方财政赤字</t>
  </si>
  <si>
    <t>七、2023年地方政府一般债务限额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</si>
  <si>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</si>
  <si>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表33</t>
  </si>
  <si>
    <t>丰都县2022年和2023年地方政府专项债务余额情况表</t>
  </si>
  <si>
    <t>一、2021年末地方政府专项债务余额实际数</t>
  </si>
  <si>
    <t>二、2022年末地方政府专项债务限额</t>
  </si>
  <si>
    <t>三、2022年地方政府专项债务发行额</t>
  </si>
  <si>
    <t>四、2022年地方政府专项债务还本支出</t>
  </si>
  <si>
    <t>五、2022年末地方政府专项债务余额预计执行数</t>
  </si>
  <si>
    <t>六、2023年地方政府专项债务新增限额</t>
  </si>
  <si>
    <t>七、2023年末地方政府专项债务限额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</si>
  <si>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</si>
  <si>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表34</t>
  </si>
  <si>
    <t>丰都县地方政府债券发行及还本付息情况表</t>
  </si>
  <si>
    <t>公式</t>
  </si>
  <si>
    <t>本地区</t>
  </si>
  <si>
    <t>本级</t>
  </si>
  <si>
    <t>一、2022年发行预计执行数</t>
  </si>
  <si>
    <t>A=B+D</t>
  </si>
  <si>
    <t>（一）一般债券</t>
  </si>
  <si>
    <t xml:space="preserve">   其中：再融资债券</t>
  </si>
  <si>
    <t>（二）专项债券</t>
  </si>
  <si>
    <t>D</t>
  </si>
  <si>
    <t>二、2022年还本支出预计执行数</t>
  </si>
  <si>
    <t>F=G+H</t>
  </si>
  <si>
    <t>G</t>
  </si>
  <si>
    <t>H</t>
  </si>
  <si>
    <t>三、2022年付息支出预计执行数</t>
  </si>
  <si>
    <t>I=J+K</t>
  </si>
  <si>
    <t>J</t>
  </si>
  <si>
    <t>K</t>
  </si>
  <si>
    <t>四、2023年还本支出预算数</t>
  </si>
  <si>
    <t>L=M+O</t>
  </si>
  <si>
    <t>M</t>
  </si>
  <si>
    <t xml:space="preserve">   其中：再融资</t>
  </si>
  <si>
    <t xml:space="preserve">         财政预算安排 </t>
  </si>
  <si>
    <t>N</t>
  </si>
  <si>
    <t>O</t>
  </si>
  <si>
    <t xml:space="preserve">         财政预算安排</t>
  </si>
  <si>
    <t>P</t>
  </si>
  <si>
    <t>五、2023年付息支出预算数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</si>
  <si>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</si>
  <si>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</si>
  <si>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</si>
  <si>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</si>
  <si>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表35</t>
  </si>
  <si>
    <t>丰都县2023年地方政府债务限额提前下达情况表</t>
  </si>
  <si>
    <t>项目</t>
  </si>
  <si>
    <t>下级</t>
  </si>
  <si>
    <t>一：2022年地方政府债务限额</t>
  </si>
  <si>
    <t>其中： 一般债务限额</t>
  </si>
  <si>
    <t xml:space="preserve">       专项债务限额</t>
  </si>
  <si>
    <t>二：提前下达的2023年地方政府债务限额</t>
  </si>
  <si>
    <t>注：本表反映本地区及本级预算中列示提前下达的新增地方政府债务限额情况，由县级以上地方各级财政部门在本级人民代表大会批准预算后二十日内公开。</t>
  </si>
  <si>
    <t>表36</t>
  </si>
  <si>
    <t>丰都县本级2023年年初新增地方政府债券资金安排表</t>
  </si>
  <si>
    <t>序号</t>
  </si>
  <si>
    <t>项目名称</t>
  </si>
  <si>
    <t>项目类型</t>
  </si>
  <si>
    <t>项目主管部门</t>
  </si>
  <si>
    <t>债券性质</t>
  </si>
  <si>
    <t>债券规模</t>
  </si>
  <si>
    <t>无</t>
  </si>
  <si>
    <t>注：本表反映本级当年提前下达的新增地方政府债券资金使用安排，由县级以上地方各级财政部门在本级人民代表大会批准预算后二十日内公开。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</si>
</sst>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0_);[Red]\(0.00\)"/>
    <numFmt numFmtId="178" formatCode="0.0_);[Red]\(0.0\)"/>
    <numFmt numFmtId="179" formatCode="0_);[Red]\(0\)"/>
    <numFmt numFmtId="180" formatCode="0_ "/>
    <numFmt numFmtId="181" formatCode="0;[Red]0"/>
    <numFmt numFmtId="182" formatCode="#,##0_ "/>
    <numFmt numFmtId="183" formatCode="#,##0_);[Red]\(#,##0\)"/>
    <numFmt numFmtId="184" formatCode="_ * #,##0_ ;_ * \-#,##0_ ;_ * &quot;-&quot;??_ ;_ @_ "/>
    <numFmt numFmtId="185" formatCode="0.0_ "/>
    <numFmt numFmtId="186" formatCode="#,##0.00_ "/>
    <numFmt numFmtId="187" formatCode="#,##0.0_ "/>
    <numFmt numFmtId="188" formatCode="General;General;&quot;-&quot;"/>
  </numFmts>
  <fonts count="106">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1"/>
      <name val="方正黑体_GBK"/>
      <charset val="134"/>
    </font>
    <font>
      <sz val="12"/>
      <color indexed="8"/>
      <name val="方正黑体_GBK"/>
      <charset val="134"/>
    </font>
    <font>
      <b/>
      <sz val="10"/>
      <name val="SimSun"/>
      <charset val="134"/>
    </font>
    <font>
      <b/>
      <sz val="10"/>
      <name val="宋体"/>
      <charset val="134"/>
    </font>
    <font>
      <sz val="10"/>
      <name val="宋体"/>
      <charset val="134"/>
    </font>
    <font>
      <sz val="10"/>
      <name val="SimSun"/>
      <charset val="134"/>
    </font>
    <font>
      <sz val="10"/>
      <color indexed="8"/>
      <name val="宋体"/>
      <charset val="134"/>
    </font>
    <font>
      <sz val="10"/>
      <color indexed="8"/>
      <name val="宋体"/>
      <charset val="134"/>
      <scheme val="minor"/>
    </font>
    <font>
      <sz val="12"/>
      <name val="仿宋_GB2312"/>
      <charset val="134"/>
    </font>
    <font>
      <sz val="14"/>
      <color theme="1"/>
      <name val="方正黑体_GBK"/>
      <charset val="134"/>
    </font>
    <font>
      <sz val="18"/>
      <color theme="1"/>
      <name val="方正小标宋_GBK"/>
      <charset val="134"/>
    </font>
    <font>
      <sz val="14"/>
      <name val="黑体"/>
      <charset val="134"/>
    </font>
    <font>
      <sz val="10"/>
      <color theme="1"/>
      <name val="宋体"/>
      <charset val="134"/>
      <scheme val="minor"/>
    </font>
    <font>
      <sz val="14"/>
      <color theme="1"/>
      <name val="黑体"/>
      <charset val="134"/>
    </font>
    <font>
      <b/>
      <sz val="12"/>
      <name val="宋体"/>
      <charset val="134"/>
      <scheme val="minor"/>
    </font>
    <font>
      <sz val="11"/>
      <name val="仿宋_GB2312"/>
      <charset val="134"/>
    </font>
    <font>
      <b/>
      <sz val="12"/>
      <name val="宋体"/>
      <charset val="134"/>
    </font>
    <font>
      <b/>
      <sz val="12"/>
      <color theme="1"/>
      <name val="宋体"/>
      <charset val="134"/>
    </font>
    <font>
      <sz val="12"/>
      <color theme="1"/>
      <name val="仿宋_GB2312"/>
      <charset val="134"/>
    </font>
    <font>
      <b/>
      <sz val="10"/>
      <color theme="1"/>
      <name val="宋体"/>
      <charset val="134"/>
    </font>
    <font>
      <sz val="10"/>
      <color theme="1"/>
      <name val="宋体"/>
      <charset val="134"/>
    </font>
    <font>
      <sz val="10"/>
      <color theme="1"/>
      <name val="仿宋_GB2312"/>
      <charset val="134"/>
    </font>
    <font>
      <sz val="10"/>
      <name val="仿宋_GB2312"/>
      <charset val="134"/>
    </font>
    <font>
      <sz val="11"/>
      <color theme="1"/>
      <name val="仿宋_GB2312"/>
      <charset val="134"/>
    </font>
    <font>
      <sz val="11"/>
      <color theme="1"/>
      <name val="宋体"/>
      <charset val="134"/>
    </font>
    <font>
      <sz val="10"/>
      <name val="宋体"/>
      <charset val="134"/>
      <scheme val="minor"/>
    </font>
    <font>
      <sz val="11"/>
      <name val="宋体"/>
      <charset val="134"/>
      <scheme val="minor"/>
    </font>
    <font>
      <sz val="12"/>
      <name val="宋体"/>
      <charset val="134"/>
      <scheme val="minor"/>
    </font>
    <font>
      <b/>
      <sz val="18"/>
      <color theme="1"/>
      <name val="宋体"/>
      <charset val="134"/>
      <scheme val="minor"/>
    </font>
    <font>
      <b/>
      <sz val="11"/>
      <color theme="1"/>
      <name val="宋体"/>
      <charset val="134"/>
      <scheme val="minor"/>
    </font>
    <font>
      <b/>
      <sz val="12"/>
      <color indexed="8"/>
      <name val="宋体"/>
      <charset val="134"/>
    </font>
    <font>
      <sz val="14"/>
      <color indexed="8"/>
      <name val="方正黑体_GBK"/>
      <charset val="134"/>
    </font>
    <font>
      <sz val="18"/>
      <color indexed="8"/>
      <name val="方正小标宋_GBK"/>
      <charset val="134"/>
    </font>
    <font>
      <sz val="11"/>
      <name val="方正中等线_GBK"/>
      <charset val="134"/>
    </font>
    <font>
      <b/>
      <sz val="11"/>
      <name val="宋体"/>
      <charset val="134"/>
    </font>
    <font>
      <sz val="12"/>
      <color indexed="8"/>
      <name val="宋体"/>
      <charset val="134"/>
    </font>
    <font>
      <sz val="12"/>
      <name val="黑体"/>
      <charset val="134"/>
    </font>
    <font>
      <sz val="12"/>
      <name val="宋体"/>
      <charset val="134"/>
    </font>
    <font>
      <sz val="10"/>
      <name val="Arial"/>
      <charset val="134"/>
    </font>
    <font>
      <sz val="12"/>
      <name val="方正楷体_GBK"/>
      <charset val="134"/>
    </font>
    <font>
      <b/>
      <sz val="10"/>
      <color indexed="8"/>
      <name val="宋体"/>
      <charset val="134"/>
    </font>
    <font>
      <b/>
      <sz val="16"/>
      <name val="黑体"/>
      <charset val="134"/>
    </font>
    <font>
      <sz val="18"/>
      <color indexed="8"/>
      <name val="方正黑体_GBK"/>
      <charset val="134"/>
    </font>
    <font>
      <sz val="14"/>
      <name val="方正黑体_GBK"/>
      <charset val="134"/>
    </font>
    <font>
      <sz val="18"/>
      <name val="方正小标宋_GBK"/>
      <charset val="134"/>
    </font>
    <font>
      <b/>
      <sz val="18"/>
      <name val="宋体"/>
      <charset val="134"/>
    </font>
    <font>
      <b/>
      <sz val="18"/>
      <color theme="1"/>
      <name val="宋体"/>
      <charset val="134"/>
    </font>
    <font>
      <sz val="11"/>
      <color rgb="FFFF0000"/>
      <name val="宋体"/>
      <charset val="134"/>
      <scheme val="minor"/>
    </font>
    <font>
      <sz val="18"/>
      <color theme="1"/>
      <name val="方正黑体_GBK"/>
      <charset val="134"/>
    </font>
    <font>
      <sz val="18"/>
      <color rgb="FFFF0000"/>
      <name val="方正黑体_GBK"/>
      <charset val="134"/>
    </font>
    <font>
      <sz val="14"/>
      <color rgb="FFFF0000"/>
      <name val="黑体"/>
      <charset val="134"/>
    </font>
    <font>
      <b/>
      <sz val="12"/>
      <color rgb="FFFF0000"/>
      <name val="宋体"/>
      <charset val="134"/>
    </font>
    <font>
      <sz val="10"/>
      <name val="黑体"/>
      <charset val="134"/>
    </font>
    <font>
      <b/>
      <sz val="11"/>
      <color indexed="8"/>
      <name val="宋体"/>
      <charset val="134"/>
    </font>
    <font>
      <sz val="11"/>
      <color indexed="8"/>
      <name val="宋体"/>
      <charset val="134"/>
    </font>
    <font>
      <sz val="11"/>
      <name val="黑体"/>
      <charset val="134"/>
    </font>
    <font>
      <sz val="14"/>
      <color theme="1"/>
      <name val="宋体"/>
      <charset val="134"/>
      <scheme val="minor"/>
    </font>
    <font>
      <b/>
      <sz val="10"/>
      <color theme="1"/>
      <name val="宋体"/>
      <charset val="134"/>
      <scheme val="minor"/>
    </font>
    <font>
      <b/>
      <sz val="12"/>
      <name val="仿宋_GB2312"/>
      <charset val="134"/>
    </font>
    <font>
      <b/>
      <sz val="14"/>
      <name val="黑体"/>
      <charset val="134"/>
    </font>
    <font>
      <b/>
      <sz val="10"/>
      <name val="宋体"/>
      <charset val="134"/>
      <scheme val="minor"/>
    </font>
    <font>
      <b/>
      <sz val="11"/>
      <name val="宋体"/>
      <charset val="134"/>
      <scheme val="minor"/>
    </font>
    <font>
      <sz val="12"/>
      <color theme="1"/>
      <name val="方正黑体_GBK"/>
      <charset val="134"/>
    </font>
    <font>
      <sz val="14"/>
      <color theme="1"/>
      <name val="方正小标宋_GBK"/>
      <charset val="134"/>
    </font>
    <font>
      <sz val="19"/>
      <color indexed="8"/>
      <name val="方正小标宋_GBK"/>
      <charset val="134"/>
    </font>
    <font>
      <b/>
      <sz val="12"/>
      <color theme="1"/>
      <name val="宋体"/>
      <charset val="134"/>
      <scheme val="minor"/>
    </font>
    <font>
      <sz val="10"/>
      <name val="Times New Roman"/>
      <charset val="134"/>
    </font>
    <font>
      <sz val="14"/>
      <name val="Times New Roman"/>
      <charset val="134"/>
    </font>
    <font>
      <sz val="19"/>
      <color theme="1"/>
      <name val="方正小标宋_GBK"/>
      <charset val="134"/>
    </font>
    <font>
      <sz val="12"/>
      <color theme="1"/>
      <name val="宋体"/>
      <charset val="134"/>
      <scheme val="minor"/>
    </font>
    <font>
      <b/>
      <sz val="11"/>
      <color indexed="8"/>
      <name val="宋体"/>
      <charset val="134"/>
      <scheme val="minor"/>
    </font>
    <font>
      <b/>
      <sz val="18"/>
      <color indexed="8"/>
      <name val="宋体"/>
      <charset val="134"/>
    </font>
    <font>
      <sz val="10"/>
      <color theme="1"/>
      <name val="黑体"/>
      <charset val="134"/>
    </font>
    <font>
      <sz val="10.5"/>
      <name val="宋体"/>
      <charset val="134"/>
    </font>
    <font>
      <sz val="14"/>
      <name val="宋体"/>
      <charset val="134"/>
    </font>
    <font>
      <sz val="19"/>
      <name val="方正小标宋_GBK"/>
      <charset val="134"/>
    </font>
    <font>
      <sz val="18"/>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top style="thin">
        <color indexed="8"/>
      </top>
      <bottom/>
      <diagonal/>
    </border>
    <border>
      <left style="thin">
        <color indexed="8"/>
      </left>
      <right/>
      <top style="thin">
        <color indexed="65"/>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6"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0" fillId="4" borderId="21" applyNumberFormat="0" applyFont="0" applyAlignment="0" applyProtection="0">
      <alignment vertical="center"/>
    </xf>
    <xf numFmtId="0" fontId="88"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1" fillId="0" borderId="22" applyNumberFormat="0" applyFill="0" applyAlignment="0" applyProtection="0">
      <alignment vertical="center"/>
    </xf>
    <xf numFmtId="0" fontId="92" fillId="0" borderId="22" applyNumberFormat="0" applyFill="0" applyAlignment="0" applyProtection="0">
      <alignment vertical="center"/>
    </xf>
    <xf numFmtId="0" fontId="93" fillId="0" borderId="23" applyNumberFormat="0" applyFill="0" applyAlignment="0" applyProtection="0">
      <alignment vertical="center"/>
    </xf>
    <xf numFmtId="0" fontId="93" fillId="0" borderId="0" applyNumberFormat="0" applyFill="0" applyBorder="0" applyAlignment="0" applyProtection="0">
      <alignment vertical="center"/>
    </xf>
    <xf numFmtId="0" fontId="94" fillId="5" borderId="24" applyNumberFormat="0" applyAlignment="0" applyProtection="0">
      <alignment vertical="center"/>
    </xf>
    <xf numFmtId="0" fontId="95" fillId="6" borderId="25" applyNumberFormat="0" applyAlignment="0" applyProtection="0">
      <alignment vertical="center"/>
    </xf>
    <xf numFmtId="0" fontId="96" fillId="6" borderId="24" applyNumberFormat="0" applyAlignment="0" applyProtection="0">
      <alignment vertical="center"/>
    </xf>
    <xf numFmtId="0" fontId="97" fillId="7" borderId="26" applyNumberFormat="0" applyAlignment="0" applyProtection="0">
      <alignment vertical="center"/>
    </xf>
    <xf numFmtId="0" fontId="98" fillId="0" borderId="27" applyNumberFormat="0" applyFill="0" applyAlignment="0" applyProtection="0">
      <alignment vertical="center"/>
    </xf>
    <xf numFmtId="0" fontId="99" fillId="0" borderId="28" applyNumberFormat="0" applyFill="0" applyAlignment="0" applyProtection="0">
      <alignment vertical="center"/>
    </xf>
    <xf numFmtId="0" fontId="100" fillId="8" borderId="0" applyNumberFormat="0" applyBorder="0" applyAlignment="0" applyProtection="0">
      <alignment vertical="center"/>
    </xf>
    <xf numFmtId="0" fontId="101" fillId="9" borderId="0" applyNumberFormat="0" applyBorder="0" applyAlignment="0" applyProtection="0">
      <alignment vertical="center"/>
    </xf>
    <xf numFmtId="0" fontId="102" fillId="10" borderId="0" applyNumberFormat="0" applyBorder="0" applyAlignment="0" applyProtection="0">
      <alignment vertical="center"/>
    </xf>
    <xf numFmtId="0" fontId="103" fillId="11" borderId="0" applyNumberFormat="0" applyBorder="0" applyAlignment="0" applyProtection="0">
      <alignment vertical="center"/>
    </xf>
    <xf numFmtId="0" fontId="104" fillId="12" borderId="0" applyNumberFormat="0" applyBorder="0" applyAlignment="0" applyProtection="0">
      <alignment vertical="center"/>
    </xf>
    <xf numFmtId="0" fontId="104" fillId="13" borderId="0" applyNumberFormat="0" applyBorder="0" applyAlignment="0" applyProtection="0">
      <alignment vertical="center"/>
    </xf>
    <xf numFmtId="0" fontId="103" fillId="14" borderId="0" applyNumberFormat="0" applyBorder="0" applyAlignment="0" applyProtection="0">
      <alignment vertical="center"/>
    </xf>
    <xf numFmtId="0" fontId="103" fillId="15" borderId="0" applyNumberFormat="0" applyBorder="0" applyAlignment="0" applyProtection="0">
      <alignment vertical="center"/>
    </xf>
    <xf numFmtId="0" fontId="104" fillId="16" borderId="0" applyNumberFormat="0" applyBorder="0" applyAlignment="0" applyProtection="0">
      <alignment vertical="center"/>
    </xf>
    <xf numFmtId="0" fontId="104" fillId="17" borderId="0" applyNumberFormat="0" applyBorder="0" applyAlignment="0" applyProtection="0">
      <alignment vertical="center"/>
    </xf>
    <xf numFmtId="0" fontId="103" fillId="18" borderId="0" applyNumberFormat="0" applyBorder="0" applyAlignment="0" applyProtection="0">
      <alignment vertical="center"/>
    </xf>
    <xf numFmtId="0" fontId="103" fillId="19" borderId="0" applyNumberFormat="0" applyBorder="0" applyAlignment="0" applyProtection="0">
      <alignment vertical="center"/>
    </xf>
    <xf numFmtId="0" fontId="104" fillId="20" borderId="0" applyNumberFormat="0" applyBorder="0" applyAlignment="0" applyProtection="0">
      <alignment vertical="center"/>
    </xf>
    <xf numFmtId="0" fontId="104" fillId="21" borderId="0" applyNumberFormat="0" applyBorder="0" applyAlignment="0" applyProtection="0">
      <alignment vertical="center"/>
    </xf>
    <xf numFmtId="0" fontId="103" fillId="22" borderId="0" applyNumberFormat="0" applyBorder="0" applyAlignment="0" applyProtection="0">
      <alignment vertical="center"/>
    </xf>
    <xf numFmtId="0" fontId="103" fillId="23" borderId="0" applyNumberFormat="0" applyBorder="0" applyAlignment="0" applyProtection="0">
      <alignment vertical="center"/>
    </xf>
    <xf numFmtId="0" fontId="104" fillId="24" borderId="0" applyNumberFormat="0" applyBorder="0" applyAlignment="0" applyProtection="0">
      <alignment vertical="center"/>
    </xf>
    <xf numFmtId="0" fontId="104" fillId="25" borderId="0" applyNumberFormat="0" applyBorder="0" applyAlignment="0" applyProtection="0">
      <alignment vertical="center"/>
    </xf>
    <xf numFmtId="0" fontId="103" fillId="26" borderId="0" applyNumberFormat="0" applyBorder="0" applyAlignment="0" applyProtection="0">
      <alignment vertical="center"/>
    </xf>
    <xf numFmtId="0" fontId="103" fillId="27" borderId="0" applyNumberFormat="0" applyBorder="0" applyAlignment="0" applyProtection="0">
      <alignment vertical="center"/>
    </xf>
    <xf numFmtId="0" fontId="104" fillId="28" borderId="0" applyNumberFormat="0" applyBorder="0" applyAlignment="0" applyProtection="0">
      <alignment vertical="center"/>
    </xf>
    <xf numFmtId="0" fontId="104" fillId="29" borderId="0" applyNumberFormat="0" applyBorder="0" applyAlignment="0" applyProtection="0">
      <alignment vertical="center"/>
    </xf>
    <xf numFmtId="0" fontId="103" fillId="30" borderId="0" applyNumberFormat="0" applyBorder="0" applyAlignment="0" applyProtection="0">
      <alignment vertical="center"/>
    </xf>
    <xf numFmtId="0" fontId="103" fillId="31" borderId="0" applyNumberFormat="0" applyBorder="0" applyAlignment="0" applyProtection="0">
      <alignment vertical="center"/>
    </xf>
    <xf numFmtId="0" fontId="104" fillId="32" borderId="0" applyNumberFormat="0" applyBorder="0" applyAlignment="0" applyProtection="0">
      <alignment vertical="center"/>
    </xf>
    <xf numFmtId="0" fontId="104" fillId="33" borderId="0" applyNumberFormat="0" applyBorder="0" applyAlignment="0" applyProtection="0">
      <alignment vertical="center"/>
    </xf>
    <xf numFmtId="0" fontId="103" fillId="34" borderId="0" applyNumberFormat="0" applyBorder="0" applyAlignment="0" applyProtection="0">
      <alignment vertical="center"/>
    </xf>
    <xf numFmtId="0" fontId="46" fillId="0" borderId="0">
      <alignment vertical="center"/>
    </xf>
    <xf numFmtId="0" fontId="0" fillId="0" borderId="0">
      <alignment vertical="center"/>
    </xf>
    <xf numFmtId="0" fontId="0" fillId="0" borderId="0">
      <alignment vertical="center"/>
    </xf>
    <xf numFmtId="0" fontId="0" fillId="0" borderId="0">
      <alignment vertical="center"/>
    </xf>
    <xf numFmtId="0" fontId="105" fillId="0" borderId="0">
      <alignment vertical="center"/>
    </xf>
    <xf numFmtId="0" fontId="0" fillId="0" borderId="0">
      <alignment vertical="center"/>
    </xf>
    <xf numFmtId="0" fontId="0" fillId="0" borderId="0">
      <alignment vertical="center"/>
    </xf>
    <xf numFmtId="0" fontId="3" fillId="0" borderId="0">
      <alignment vertical="center"/>
    </xf>
    <xf numFmtId="0" fontId="46" fillId="0" borderId="0"/>
    <xf numFmtId="0" fontId="46" fillId="0" borderId="0">
      <alignment vertical="center"/>
    </xf>
    <xf numFmtId="0" fontId="46" fillId="0" borderId="0"/>
    <xf numFmtId="0" fontId="0" fillId="0" borderId="0">
      <alignment vertical="center"/>
    </xf>
    <xf numFmtId="0" fontId="0" fillId="0" borderId="0"/>
    <xf numFmtId="0" fontId="46" fillId="0" borderId="0"/>
    <xf numFmtId="0" fontId="46" fillId="0" borderId="0"/>
    <xf numFmtId="0" fontId="3" fillId="0" borderId="0">
      <alignment vertical="center"/>
    </xf>
    <xf numFmtId="0" fontId="3" fillId="0" borderId="0">
      <alignment vertical="center"/>
    </xf>
    <xf numFmtId="0" fontId="0" fillId="0" borderId="0">
      <alignment vertical="center"/>
    </xf>
    <xf numFmtId="0" fontId="47" fillId="0" borderId="0"/>
    <xf numFmtId="0" fontId="47" fillId="0" borderId="0"/>
    <xf numFmtId="41" fontId="46" fillId="0" borderId="0" applyFont="0" applyFill="0" applyBorder="0" applyAlignment="0" applyProtection="0"/>
    <xf numFmtId="41" fontId="0" fillId="0" borderId="0" applyFont="0" applyFill="0" applyBorder="0" applyAlignment="0" applyProtection="0">
      <alignment vertical="center"/>
    </xf>
  </cellStyleXfs>
  <cellXfs count="923">
    <xf numFmtId="0" fontId="0" fillId="0" borderId="0" xfId="0"/>
    <xf numFmtId="0" fontId="1" fillId="0" borderId="0" xfId="64" applyFont="1">
      <alignment vertical="center"/>
    </xf>
    <xf numFmtId="0" fontId="2" fillId="0" borderId="0" xfId="64" applyFont="1">
      <alignment vertical="center"/>
    </xf>
    <xf numFmtId="0" fontId="3" fillId="0" borderId="0" xfId="64">
      <alignment vertical="center"/>
    </xf>
    <xf numFmtId="0" fontId="4" fillId="0" borderId="0" xfId="53" applyFont="1" applyAlignment="1"/>
    <xf numFmtId="0" fontId="5" fillId="0" borderId="0" xfId="64" applyFont="1" applyBorder="1" applyAlignment="1">
      <alignment horizontal="center" vertical="center" wrapText="1"/>
    </xf>
    <xf numFmtId="0" fontId="6" fillId="0" borderId="0" xfId="64" applyFont="1" applyBorder="1" applyAlignment="1">
      <alignment horizontal="right" vertical="center" wrapText="1"/>
    </xf>
    <xf numFmtId="0" fontId="7" fillId="0" borderId="1" xfId="64" applyFont="1" applyBorder="1" applyAlignment="1">
      <alignment horizontal="center" vertical="center" wrapText="1"/>
    </xf>
    <xf numFmtId="0" fontId="8" fillId="0" borderId="1" xfId="64" applyFont="1" applyBorder="1" applyAlignment="1">
      <alignment horizontal="center" vertical="center" wrapText="1"/>
    </xf>
    <xf numFmtId="0" fontId="8" fillId="0" borderId="1" xfId="64" applyFont="1" applyBorder="1" applyAlignment="1">
      <alignment horizontal="left" vertical="center" wrapText="1"/>
    </xf>
    <xf numFmtId="0" fontId="8" fillId="0" borderId="1" xfId="64" applyFont="1" applyBorder="1" applyAlignment="1">
      <alignment vertical="center" wrapText="1"/>
    </xf>
    <xf numFmtId="176" fontId="8" fillId="0" borderId="1" xfId="64" applyNumberFormat="1" applyFont="1" applyBorder="1" applyAlignment="1">
      <alignment vertical="center" wrapText="1"/>
    </xf>
    <xf numFmtId="0" fontId="6" fillId="0" borderId="2" xfId="64" applyFont="1" applyBorder="1" applyAlignment="1">
      <alignment vertical="center" wrapText="1"/>
    </xf>
    <xf numFmtId="0" fontId="1" fillId="0" borderId="0" xfId="56" applyFont="1">
      <alignment vertical="center"/>
    </xf>
    <xf numFmtId="0" fontId="2" fillId="0" borderId="0" xfId="56" applyFont="1">
      <alignment vertical="center"/>
    </xf>
    <xf numFmtId="0" fontId="3" fillId="0" borderId="0" xfId="56">
      <alignment vertical="center"/>
    </xf>
    <xf numFmtId="0" fontId="3" fillId="0" borderId="0" xfId="56" applyAlignment="1">
      <alignment horizontal="center" vertical="center"/>
    </xf>
    <xf numFmtId="0" fontId="9" fillId="0" borderId="0" xfId="56" applyFont="1" applyBorder="1" applyAlignment="1">
      <alignment horizontal="left" vertical="center" wrapText="1"/>
    </xf>
    <xf numFmtId="0" fontId="9" fillId="0" borderId="0" xfId="56" applyFont="1" applyBorder="1" applyAlignment="1">
      <alignment horizontal="center" vertical="center" wrapText="1"/>
    </xf>
    <xf numFmtId="0" fontId="5" fillId="0" borderId="0" xfId="56" applyFont="1" applyBorder="1" applyAlignment="1">
      <alignment horizontal="center" vertical="center" wrapText="1"/>
    </xf>
    <xf numFmtId="0" fontId="6" fillId="0" borderId="0" xfId="56" applyFont="1" applyBorder="1" applyAlignment="1">
      <alignment vertical="center" wrapText="1"/>
    </xf>
    <xf numFmtId="0" fontId="6" fillId="0" borderId="0" xfId="56" applyFont="1" applyBorder="1" applyAlignment="1">
      <alignment horizontal="center" vertical="center" wrapText="1"/>
    </xf>
    <xf numFmtId="0" fontId="7" fillId="0" borderId="3" xfId="56" applyFont="1" applyBorder="1" applyAlignment="1">
      <alignment horizontal="center" vertical="center" wrapText="1"/>
    </xf>
    <xf numFmtId="0" fontId="7" fillId="0" borderId="4" xfId="56" applyFont="1" applyBorder="1" applyAlignment="1">
      <alignment horizontal="center" vertical="center" wrapText="1"/>
    </xf>
    <xf numFmtId="0" fontId="7" fillId="0" borderId="5" xfId="56" applyFont="1" applyBorder="1" applyAlignment="1">
      <alignment horizontal="center" vertical="center" wrapText="1"/>
    </xf>
    <xf numFmtId="0" fontId="8" fillId="0" borderId="1" xfId="56" applyFont="1" applyBorder="1" applyAlignment="1">
      <alignment vertical="center" wrapText="1"/>
    </xf>
    <xf numFmtId="0" fontId="8" fillId="0" borderId="1" xfId="56" applyFont="1" applyBorder="1" applyAlignment="1">
      <alignment horizontal="center" vertical="center" wrapText="1"/>
    </xf>
    <xf numFmtId="0" fontId="1" fillId="0" borderId="0" xfId="65" applyFont="1">
      <alignment vertical="center"/>
    </xf>
    <xf numFmtId="0" fontId="2" fillId="0" borderId="0" xfId="65" applyFont="1">
      <alignment vertical="center"/>
    </xf>
    <xf numFmtId="0" fontId="3" fillId="0" borderId="0" xfId="65">
      <alignment vertical="center"/>
    </xf>
    <xf numFmtId="0" fontId="5" fillId="0" borderId="0" xfId="65" applyFont="1" applyBorder="1" applyAlignment="1">
      <alignment horizontal="center" vertical="center" wrapText="1"/>
    </xf>
    <xf numFmtId="0" fontId="6" fillId="0" borderId="0" xfId="65" applyFont="1" applyBorder="1" applyAlignment="1">
      <alignment horizontal="right" vertical="center" wrapText="1"/>
    </xf>
    <xf numFmtId="0" fontId="7" fillId="0" borderId="1" xfId="65" applyFont="1" applyBorder="1" applyAlignment="1">
      <alignment horizontal="center" vertical="center" wrapText="1"/>
    </xf>
    <xf numFmtId="0" fontId="8" fillId="0" borderId="1" xfId="65" applyFont="1" applyBorder="1" applyAlignment="1">
      <alignment horizontal="left" vertical="center" wrapText="1"/>
    </xf>
    <xf numFmtId="0" fontId="8" fillId="0" borderId="1" xfId="65" applyFont="1" applyBorder="1" applyAlignment="1">
      <alignment horizontal="center" vertical="center" wrapText="1"/>
    </xf>
    <xf numFmtId="0" fontId="6" fillId="0" borderId="0" xfId="65" applyFont="1" applyBorder="1" applyAlignment="1">
      <alignment vertical="center" wrapText="1"/>
    </xf>
    <xf numFmtId="177" fontId="3" fillId="0" borderId="0" xfId="65" applyNumberFormat="1">
      <alignment vertical="center"/>
    </xf>
    <xf numFmtId="177" fontId="1" fillId="0" borderId="0" xfId="65" applyNumberFormat="1" applyFont="1">
      <alignment vertical="center"/>
    </xf>
    <xf numFmtId="177" fontId="6" fillId="0" borderId="0" xfId="65" applyNumberFormat="1" applyFont="1" applyBorder="1" applyAlignment="1">
      <alignment vertical="center" wrapText="1"/>
    </xf>
    <xf numFmtId="177" fontId="6" fillId="0" borderId="0" xfId="65" applyNumberFormat="1" applyFont="1" applyBorder="1" applyAlignment="1">
      <alignment horizontal="center" vertical="center" wrapText="1"/>
    </xf>
    <xf numFmtId="0" fontId="7" fillId="0" borderId="1" xfId="65" applyFont="1" applyFill="1" applyBorder="1" applyAlignment="1">
      <alignment horizontal="center" vertical="center" wrapText="1"/>
    </xf>
    <xf numFmtId="177" fontId="7" fillId="0" borderId="1" xfId="65" applyNumberFormat="1" applyFont="1" applyFill="1" applyBorder="1" applyAlignment="1">
      <alignment horizontal="center" vertical="center" wrapText="1"/>
    </xf>
    <xf numFmtId="0" fontId="8" fillId="0" borderId="1" xfId="65" applyFont="1" applyFill="1" applyBorder="1" applyAlignment="1">
      <alignment vertical="center" wrapText="1"/>
    </xf>
    <xf numFmtId="177" fontId="8" fillId="0" borderId="1" xfId="65" applyNumberFormat="1" applyFont="1" applyFill="1" applyBorder="1" applyAlignment="1">
      <alignment vertical="center" wrapText="1"/>
    </xf>
    <xf numFmtId="0" fontId="10" fillId="0" borderId="0" xfId="65" applyFont="1">
      <alignment vertical="center"/>
    </xf>
    <xf numFmtId="177" fontId="4" fillId="0" borderId="0" xfId="53" applyNumberFormat="1" applyFont="1" applyAlignment="1"/>
    <xf numFmtId="177" fontId="10" fillId="0" borderId="0" xfId="65" applyNumberFormat="1" applyFont="1">
      <alignment vertical="center"/>
    </xf>
    <xf numFmtId="178" fontId="3" fillId="0" borderId="0" xfId="65" applyNumberFormat="1" applyFill="1">
      <alignment vertical="center"/>
    </xf>
    <xf numFmtId="0" fontId="11" fillId="0" borderId="6" xfId="65" applyFont="1" applyBorder="1" applyAlignment="1">
      <alignment horizontal="center" vertical="center" wrapText="1"/>
    </xf>
    <xf numFmtId="0" fontId="11" fillId="0" borderId="1" xfId="65" applyFont="1" applyBorder="1" applyAlignment="1">
      <alignment horizontal="center" vertical="center" wrapText="1"/>
    </xf>
    <xf numFmtId="0" fontId="11" fillId="0" borderId="7" xfId="65" applyFont="1" applyBorder="1" applyAlignment="1">
      <alignment horizontal="center" vertical="center" wrapText="1"/>
    </xf>
    <xf numFmtId="0" fontId="11" fillId="0" borderId="1" xfId="65" applyFont="1" applyBorder="1" applyAlignment="1">
      <alignment vertical="center" wrapText="1"/>
    </xf>
    <xf numFmtId="0" fontId="12" fillId="0" borderId="7" xfId="65" applyFont="1" applyBorder="1" applyAlignment="1">
      <alignment horizontal="center" vertical="center" wrapText="1"/>
    </xf>
    <xf numFmtId="0" fontId="13" fillId="0" borderId="7" xfId="65" applyFont="1" applyBorder="1" applyAlignment="1">
      <alignment vertical="center" wrapText="1"/>
    </xf>
    <xf numFmtId="176" fontId="14" fillId="0" borderId="1" xfId="65" applyNumberFormat="1" applyFont="1" applyBorder="1" applyAlignment="1">
      <alignment vertical="center" wrapText="1"/>
    </xf>
    <xf numFmtId="0" fontId="15" fillId="0" borderId="7" xfId="65" applyFont="1" applyBorder="1" applyAlignment="1">
      <alignment horizontal="left" vertical="center" indent="1"/>
    </xf>
    <xf numFmtId="0" fontId="16" fillId="0" borderId="1" xfId="65" applyFont="1" applyBorder="1">
      <alignment vertical="center"/>
    </xf>
    <xf numFmtId="0" fontId="15" fillId="0" borderId="1" xfId="65" applyFont="1" applyBorder="1" applyAlignment="1">
      <alignment horizontal="left" vertical="center" indent="1"/>
    </xf>
    <xf numFmtId="0" fontId="15" fillId="0" borderId="1" xfId="65" applyFont="1" applyBorder="1">
      <alignment vertical="center"/>
    </xf>
    <xf numFmtId="178" fontId="15" fillId="0" borderId="1" xfId="65" applyNumberFormat="1" applyFont="1" applyFill="1" applyBorder="1" applyAlignment="1">
      <alignment horizontal="left" vertical="center" indent="1"/>
    </xf>
    <xf numFmtId="178" fontId="16" fillId="0" borderId="1" xfId="65" applyNumberFormat="1" applyFont="1" applyFill="1" applyBorder="1" applyAlignment="1">
      <alignment horizontal="center" vertical="center"/>
    </xf>
    <xf numFmtId="0" fontId="17" fillId="0" borderId="0" xfId="58" applyFont="1" applyFill="1" applyAlignment="1">
      <alignment vertical="center"/>
    </xf>
    <xf numFmtId="0" fontId="17" fillId="0" borderId="0" xfId="58" applyFont="1" applyFill="1">
      <alignment vertical="center"/>
    </xf>
    <xf numFmtId="0" fontId="18" fillId="0" borderId="0" xfId="52" applyFont="1" applyFill="1" applyAlignment="1">
      <alignment horizontal="left" vertical="center"/>
    </xf>
    <xf numFmtId="0" fontId="17" fillId="0" borderId="0" xfId="54" applyFont="1" applyFill="1" applyAlignment="1"/>
    <xf numFmtId="0" fontId="19" fillId="0" borderId="0" xfId="52" applyFont="1" applyFill="1" applyAlignment="1">
      <alignment horizontal="center" vertical="center"/>
    </xf>
    <xf numFmtId="0" fontId="20" fillId="0" borderId="8" xfId="49" applyFont="1" applyFill="1" applyBorder="1" applyAlignment="1">
      <alignment horizontal="center" vertical="center"/>
    </xf>
    <xf numFmtId="0" fontId="20" fillId="0" borderId="8" xfId="49" applyFont="1" applyFill="1" applyBorder="1" applyAlignment="1">
      <alignment vertical="center"/>
    </xf>
    <xf numFmtId="0" fontId="21" fillId="0" borderId="0" xfId="52" applyFont="1" applyFill="1" applyBorder="1" applyAlignment="1">
      <alignment horizontal="right" vertical="center"/>
    </xf>
    <xf numFmtId="0" fontId="20" fillId="0" borderId="1" xfId="59" applyFont="1" applyFill="1" applyBorder="1" applyAlignment="1">
      <alignment horizontal="center" vertical="center"/>
    </xf>
    <xf numFmtId="179" fontId="20" fillId="0" borderId="1" xfId="59" applyNumberFormat="1" applyFont="1" applyFill="1" applyBorder="1" applyAlignment="1">
      <alignment horizontal="center" vertical="center"/>
    </xf>
    <xf numFmtId="0" fontId="22" fillId="0" borderId="1" xfId="59" applyFont="1" applyFill="1" applyBorder="1" applyAlignment="1">
      <alignment horizontal="center" vertical="center"/>
    </xf>
    <xf numFmtId="180" fontId="23" fillId="0" borderId="1" xfId="0" applyNumberFormat="1" applyFont="1" applyFill="1" applyBorder="1" applyAlignment="1" applyProtection="1">
      <alignment vertical="center"/>
    </xf>
    <xf numFmtId="0" fontId="22" fillId="0" borderId="1" xfId="49" applyFont="1" applyFill="1" applyBorder="1" applyAlignment="1">
      <alignment horizontal="left" vertical="center"/>
    </xf>
    <xf numFmtId="179" fontId="21" fillId="0" borderId="1" xfId="52" applyNumberFormat="1" applyFont="1" applyFill="1" applyBorder="1">
      <alignment vertical="center"/>
    </xf>
    <xf numFmtId="180" fontId="13" fillId="0" borderId="1" xfId="0" applyNumberFormat="1" applyFont="1" applyFill="1" applyBorder="1" applyAlignment="1" applyProtection="1">
      <alignment vertical="center"/>
    </xf>
    <xf numFmtId="179" fontId="21" fillId="0" borderId="1" xfId="52" applyNumberFormat="1" applyFont="1" applyFill="1" applyBorder="1" applyAlignment="1">
      <alignment horizontal="left" vertical="center" indent="1"/>
    </xf>
    <xf numFmtId="0" fontId="17" fillId="0" borderId="1" xfId="58" applyFont="1" applyFill="1" applyBorder="1" applyAlignment="1">
      <alignment vertical="center"/>
    </xf>
    <xf numFmtId="0" fontId="21" fillId="0" borderId="1" xfId="52" applyFont="1" applyFill="1" applyBorder="1">
      <alignment vertical="center"/>
    </xf>
    <xf numFmtId="179" fontId="0" fillId="0" borderId="1" xfId="52" applyNumberFormat="1" applyFont="1" applyFill="1" applyBorder="1">
      <alignment vertical="center"/>
    </xf>
    <xf numFmtId="181" fontId="24" fillId="0" borderId="1" xfId="58" applyNumberFormat="1" applyFont="1" applyFill="1" applyBorder="1" applyAlignment="1">
      <alignment horizontal="center" vertical="center"/>
    </xf>
    <xf numFmtId="0" fontId="0" fillId="0" borderId="2" xfId="60" applyFill="1" applyBorder="1" applyAlignment="1">
      <alignment horizontal="left" vertical="center" wrapText="1"/>
    </xf>
    <xf numFmtId="0" fontId="0" fillId="0" borderId="0" xfId="54" applyFill="1" applyAlignment="1"/>
    <xf numFmtId="182" fontId="0" fillId="0" borderId="0" xfId="54" applyNumberFormat="1" applyFill="1" applyAlignment="1">
      <alignment horizontal="center" vertical="center"/>
    </xf>
    <xf numFmtId="182" fontId="0" fillId="0" borderId="0" xfId="54" applyNumberFormat="1" applyFill="1" applyAlignment="1"/>
    <xf numFmtId="0" fontId="18" fillId="2" borderId="0" xfId="52" applyFont="1" applyFill="1" applyAlignment="1">
      <alignment horizontal="left" vertical="center"/>
    </xf>
    <xf numFmtId="182" fontId="0" fillId="2" borderId="0" xfId="54" applyNumberFormat="1" applyFill="1" applyAlignment="1"/>
    <xf numFmtId="0" fontId="19" fillId="2" borderId="0" xfId="52" applyFont="1" applyFill="1" applyAlignment="1">
      <alignment horizontal="center" vertical="center"/>
    </xf>
    <xf numFmtId="0" fontId="0" fillId="2" borderId="0" xfId="54" applyFill="1" applyBorder="1">
      <alignment vertical="center"/>
    </xf>
    <xf numFmtId="182" fontId="24" fillId="2" borderId="0" xfId="54" applyNumberFormat="1" applyFont="1" applyFill="1" applyAlignment="1">
      <alignment horizontal="center" vertical="center"/>
    </xf>
    <xf numFmtId="182" fontId="17" fillId="2" borderId="0" xfId="54" applyNumberFormat="1" applyFont="1" applyFill="1" applyAlignment="1"/>
    <xf numFmtId="182" fontId="21" fillId="2" borderId="0" xfId="54" applyNumberFormat="1" applyFont="1" applyFill="1" applyBorder="1" applyAlignment="1">
      <alignment horizontal="right" vertical="center"/>
    </xf>
    <xf numFmtId="0" fontId="22" fillId="0" borderId="1" xfId="68" applyFont="1" applyFill="1" applyBorder="1" applyAlignment="1" applyProtection="1">
      <alignment horizontal="center" vertical="center" wrapText="1"/>
      <protection locked="0"/>
    </xf>
    <xf numFmtId="179" fontId="22" fillId="0" borderId="1" xfId="59" applyNumberFormat="1" applyFont="1" applyFill="1" applyBorder="1" applyAlignment="1">
      <alignment horizontal="center" vertical="center"/>
    </xf>
    <xf numFmtId="183" fontId="25" fillId="0" borderId="1" xfId="0" applyNumberFormat="1" applyFont="1" applyFill="1" applyBorder="1" applyAlignment="1" applyProtection="1">
      <alignment horizontal="right" vertical="center"/>
    </xf>
    <xf numFmtId="183" fontId="26" fillId="0" borderId="1" xfId="0" applyNumberFormat="1" applyFont="1" applyFill="1" applyBorder="1" applyAlignment="1" applyProtection="1">
      <alignment vertical="center"/>
    </xf>
    <xf numFmtId="183" fontId="26" fillId="0" borderId="1" xfId="0" applyNumberFormat="1" applyFont="1" applyFill="1" applyBorder="1" applyAlignment="1" applyProtection="1">
      <alignment horizontal="right" vertical="center"/>
    </xf>
    <xf numFmtId="0" fontId="27" fillId="0" borderId="1" xfId="54" applyFont="1" applyFill="1" applyBorder="1" applyAlignment="1"/>
    <xf numFmtId="0" fontId="20" fillId="0" borderId="1" xfId="54" applyFont="1" applyFill="1" applyBorder="1" applyAlignment="1">
      <alignment vertical="center"/>
    </xf>
    <xf numFmtId="183" fontId="12" fillId="0" borderId="1" xfId="0" applyNumberFormat="1" applyFont="1" applyFill="1" applyBorder="1" applyAlignment="1" applyProtection="1">
      <alignment horizontal="right" vertical="center"/>
    </xf>
    <xf numFmtId="183" fontId="28" fillId="0" borderId="1" xfId="0" applyNumberFormat="1" applyFont="1" applyFill="1" applyBorder="1" applyAlignment="1" applyProtection="1">
      <alignment vertical="center"/>
    </xf>
    <xf numFmtId="10" fontId="28" fillId="0" borderId="1" xfId="3" applyNumberFormat="1" applyFont="1" applyFill="1" applyBorder="1">
      <alignment vertical="center"/>
    </xf>
    <xf numFmtId="183" fontId="22" fillId="0" borderId="1" xfId="54" applyNumberFormat="1" applyFont="1" applyFill="1" applyBorder="1" applyAlignment="1">
      <alignment vertical="center"/>
    </xf>
    <xf numFmtId="183" fontId="28" fillId="0" borderId="1" xfId="0" applyNumberFormat="1" applyFont="1" applyFill="1" applyBorder="1" applyAlignment="1" applyProtection="1">
      <alignment horizontal="right" vertical="center"/>
    </xf>
    <xf numFmtId="3" fontId="13" fillId="0" borderId="1" xfId="0" applyNumberFormat="1" applyFont="1" applyFill="1" applyBorder="1" applyAlignment="1" applyProtection="1">
      <alignment vertical="center"/>
    </xf>
    <xf numFmtId="183" fontId="13" fillId="0" borderId="1" xfId="0" applyNumberFormat="1" applyFont="1" applyFill="1" applyBorder="1" applyAlignment="1" applyProtection="1">
      <alignment horizontal="right" vertical="center"/>
    </xf>
    <xf numFmtId="180" fontId="0" fillId="0" borderId="1" xfId="0" applyNumberFormat="1" applyFont="1" applyBorder="1" applyAlignment="1">
      <alignment vertical="center"/>
    </xf>
    <xf numFmtId="10" fontId="29" fillId="0" borderId="1" xfId="3" applyNumberFormat="1" applyFont="1" applyFill="1" applyBorder="1">
      <alignment vertical="center"/>
    </xf>
    <xf numFmtId="3" fontId="29" fillId="0" borderId="1" xfId="0" applyNumberFormat="1" applyFont="1" applyFill="1" applyBorder="1" applyAlignment="1" applyProtection="1">
      <alignment vertical="center" wrapText="1"/>
    </xf>
    <xf numFmtId="183" fontId="29" fillId="0" borderId="1" xfId="0" applyNumberFormat="1" applyFont="1" applyFill="1" applyBorder="1" applyAlignment="1" applyProtection="1">
      <alignment horizontal="right" vertical="center"/>
    </xf>
    <xf numFmtId="183" fontId="29" fillId="0" borderId="1" xfId="0" applyNumberFormat="1" applyFont="1" applyFill="1" applyBorder="1" applyAlignment="1" applyProtection="1">
      <alignment vertical="center"/>
    </xf>
    <xf numFmtId="0" fontId="15" fillId="0" borderId="1" xfId="54" applyFont="1" applyFill="1" applyBorder="1">
      <alignment vertical="center"/>
    </xf>
    <xf numFmtId="0" fontId="17" fillId="0" borderId="0" xfId="54" applyFont="1" applyFill="1" applyAlignment="1">
      <alignment horizontal="right"/>
    </xf>
    <xf numFmtId="182" fontId="30" fillId="0" borderId="1" xfId="70" applyNumberFormat="1" applyFont="1" applyFill="1" applyBorder="1" applyAlignment="1">
      <alignment horizontal="right" vertical="center"/>
    </xf>
    <xf numFmtId="0" fontId="31" fillId="0" borderId="9" xfId="54" applyFont="1" applyFill="1" applyBorder="1" applyAlignment="1">
      <alignment vertical="center"/>
    </xf>
    <xf numFmtId="183" fontId="24" fillId="0" borderId="9" xfId="70" applyNumberFormat="1" applyFont="1" applyFill="1" applyBorder="1" applyAlignment="1">
      <alignment horizontal="right" vertical="center"/>
    </xf>
    <xf numFmtId="183" fontId="32" fillId="0" borderId="9" xfId="70" applyNumberFormat="1" applyFont="1" applyFill="1" applyBorder="1" applyAlignment="1">
      <alignment horizontal="right" vertical="center"/>
    </xf>
    <xf numFmtId="0" fontId="15" fillId="0" borderId="9" xfId="54" applyFont="1" applyFill="1" applyBorder="1" applyAlignment="1"/>
    <xf numFmtId="183" fontId="4" fillId="0" borderId="9" xfId="54" applyNumberFormat="1" applyFont="1" applyFill="1" applyBorder="1" applyAlignment="1">
      <alignment horizontal="right" vertical="center"/>
    </xf>
    <xf numFmtId="183" fontId="33" fillId="0" borderId="9" xfId="54" applyNumberFormat="1" applyFont="1" applyFill="1" applyBorder="1" applyAlignment="1">
      <alignment horizontal="right" vertical="center"/>
    </xf>
    <xf numFmtId="0" fontId="15" fillId="0" borderId="1" xfId="54" applyFont="1" applyFill="1" applyBorder="1" applyAlignment="1"/>
    <xf numFmtId="183" fontId="4" fillId="0" borderId="1" xfId="54" applyNumberFormat="1" applyFont="1" applyFill="1" applyBorder="1" applyAlignment="1">
      <alignment horizontal="right" vertical="center"/>
    </xf>
    <xf numFmtId="183" fontId="33" fillId="0" borderId="1" xfId="54" applyNumberFormat="1" applyFont="1" applyFill="1" applyBorder="1" applyAlignment="1">
      <alignment horizontal="right" vertical="center"/>
    </xf>
    <xf numFmtId="0" fontId="31" fillId="0" borderId="1" xfId="54" applyFont="1" applyFill="1" applyBorder="1" applyAlignment="1"/>
    <xf numFmtId="183" fontId="24" fillId="0" borderId="1" xfId="70" applyNumberFormat="1" applyFont="1" applyFill="1" applyBorder="1" applyAlignment="1">
      <alignment horizontal="right" vertical="center"/>
    </xf>
    <xf numFmtId="183" fontId="32" fillId="0" borderId="1" xfId="70" applyNumberFormat="1" applyFont="1" applyFill="1" applyBorder="1" applyAlignment="1">
      <alignment horizontal="right" vertical="center"/>
    </xf>
    <xf numFmtId="3" fontId="29" fillId="0" borderId="1" xfId="0" applyNumberFormat="1" applyFont="1" applyFill="1" applyBorder="1" applyAlignment="1" applyProtection="1">
      <alignment horizontal="left" vertical="center" wrapText="1"/>
    </xf>
    <xf numFmtId="183" fontId="20" fillId="0" borderId="1" xfId="54" applyNumberFormat="1" applyFont="1" applyFill="1" applyBorder="1" applyAlignment="1">
      <alignment vertical="center"/>
    </xf>
    <xf numFmtId="183" fontId="34" fillId="0" borderId="1" xfId="54" applyNumberFormat="1" applyFont="1" applyFill="1" applyBorder="1" applyAlignment="1">
      <alignment horizontal="right" vertical="center"/>
    </xf>
    <xf numFmtId="183" fontId="21" fillId="0" borderId="1" xfId="54" applyNumberFormat="1" applyFont="1" applyFill="1" applyBorder="1" applyAlignment="1">
      <alignment horizontal="right" vertical="center"/>
    </xf>
    <xf numFmtId="3" fontId="13" fillId="0" borderId="1" xfId="0" applyNumberFormat="1" applyFont="1" applyFill="1" applyBorder="1" applyAlignment="1" applyProtection="1">
      <alignment horizontal="left" vertical="center" wrapText="1" indent="1"/>
    </xf>
    <xf numFmtId="3" fontId="29" fillId="0" borderId="1" xfId="0" applyNumberFormat="1" applyFont="1" applyFill="1" applyBorder="1" applyAlignment="1" applyProtection="1">
      <alignment horizontal="left" vertical="center" wrapText="1" indent="1"/>
    </xf>
    <xf numFmtId="0" fontId="0" fillId="0" borderId="1" xfId="54" applyFont="1" applyFill="1" applyBorder="1" applyAlignment="1"/>
    <xf numFmtId="0" fontId="0" fillId="0" borderId="1" xfId="54" applyFill="1" applyBorder="1" applyAlignment="1"/>
    <xf numFmtId="179" fontId="35" fillId="0" borderId="1" xfId="54" applyNumberFormat="1" applyFont="1" applyFill="1" applyBorder="1" applyAlignment="1">
      <alignment horizontal="center" vertical="center"/>
    </xf>
    <xf numFmtId="179" fontId="0" fillId="0" borderId="1" xfId="54" applyNumberFormat="1" applyFont="1" applyFill="1" applyBorder="1" applyAlignment="1">
      <alignment horizontal="center" vertical="center"/>
    </xf>
    <xf numFmtId="179" fontId="0" fillId="0" borderId="1" xfId="54" applyNumberFormat="1" applyFont="1" applyFill="1" applyBorder="1" applyAlignment="1"/>
    <xf numFmtId="0" fontId="17" fillId="0" borderId="0" xfId="0" applyFont="1" applyFill="1" applyAlignment="1">
      <alignment vertical="center"/>
    </xf>
    <xf numFmtId="182" fontId="17" fillId="0" borderId="0" xfId="0" applyNumberFormat="1" applyFont="1" applyFill="1" applyAlignment="1"/>
    <xf numFmtId="183" fontId="17" fillId="0" borderId="0" xfId="0" applyNumberFormat="1" applyFont="1" applyFill="1" applyAlignment="1">
      <alignment vertical="center"/>
    </xf>
    <xf numFmtId="179" fontId="34" fillId="0" borderId="0" xfId="0" applyNumberFormat="1" applyFont="1" applyFill="1" applyAlignment="1">
      <alignment horizontal="right"/>
    </xf>
    <xf numFmtId="0" fontId="17" fillId="0" borderId="0" xfId="0" applyFont="1" applyFill="1" applyAlignment="1"/>
    <xf numFmtId="0" fontId="0" fillId="0" borderId="8" xfId="52" applyFill="1" applyBorder="1" applyAlignment="1">
      <alignment horizontal="center" vertical="center"/>
    </xf>
    <xf numFmtId="180" fontId="34" fillId="0" borderId="0" xfId="0" applyNumberFormat="1" applyFont="1" applyFill="1" applyBorder="1" applyAlignment="1" applyProtection="1">
      <alignment horizontal="right" vertical="center"/>
      <protection locked="0"/>
    </xf>
    <xf numFmtId="0" fontId="20" fillId="0" borderId="1" xfId="0" applyFont="1" applyFill="1" applyBorder="1" applyAlignment="1">
      <alignment horizontal="center" vertical="center"/>
    </xf>
    <xf numFmtId="182" fontId="20" fillId="0" borderId="1" xfId="0" applyNumberFormat="1" applyFont="1" applyFill="1" applyBorder="1" applyAlignment="1">
      <alignment horizontal="center" vertical="center"/>
    </xf>
    <xf numFmtId="179" fontId="20" fillId="0" borderId="1" xfId="0" applyNumberFormat="1" applyFont="1" applyFill="1" applyBorder="1" applyAlignment="1">
      <alignment horizontal="center" vertical="center"/>
    </xf>
    <xf numFmtId="182" fontId="20" fillId="0" borderId="1" xfId="0" applyNumberFormat="1" applyFont="1" applyFill="1" applyBorder="1" applyAlignment="1">
      <alignment horizontal="right" vertical="center"/>
    </xf>
    <xf numFmtId="0" fontId="15" fillId="2" borderId="1" xfId="55" applyFont="1" applyFill="1" applyBorder="1" applyAlignment="1">
      <alignment vertical="center"/>
    </xf>
    <xf numFmtId="182" fontId="34" fillId="2" borderId="1" xfId="0" applyNumberFormat="1" applyFont="1" applyFill="1" applyBorder="1" applyAlignment="1">
      <alignment horizontal="right" vertical="center"/>
    </xf>
    <xf numFmtId="3" fontId="13" fillId="2" borderId="1" xfId="0" applyNumberFormat="1" applyFont="1" applyFill="1" applyBorder="1" applyAlignment="1" applyProtection="1">
      <alignment vertical="center"/>
    </xf>
    <xf numFmtId="182" fontId="34" fillId="0" borderId="1" xfId="0" applyNumberFormat="1" applyFont="1" applyFill="1" applyBorder="1" applyAlignment="1">
      <alignment horizontal="right" vertical="center"/>
    </xf>
    <xf numFmtId="3" fontId="13" fillId="0" borderId="1" xfId="0" applyNumberFormat="1" applyFont="1" applyFill="1" applyBorder="1" applyAlignment="1" applyProtection="1">
      <alignment horizontal="left" vertical="center" indent="1"/>
    </xf>
    <xf numFmtId="182" fontId="13" fillId="0" borderId="1" xfId="0" applyNumberFormat="1" applyFont="1" applyFill="1" applyBorder="1" applyAlignment="1" applyProtection="1">
      <alignment vertical="center"/>
    </xf>
    <xf numFmtId="182" fontId="0" fillId="0" borderId="1" xfId="0" applyNumberFormat="1" applyFont="1" applyFill="1" applyBorder="1" applyAlignment="1">
      <alignment vertical="center"/>
    </xf>
    <xf numFmtId="179" fontId="36" fillId="0" borderId="0" xfId="0" applyNumberFormat="1" applyFont="1" applyFill="1" applyAlignment="1">
      <alignment horizontal="right"/>
    </xf>
    <xf numFmtId="182" fontId="17" fillId="0" borderId="0" xfId="0" applyNumberFormat="1" applyFont="1" applyFill="1" applyAlignment="1">
      <alignment vertical="center"/>
    </xf>
    <xf numFmtId="179" fontId="34" fillId="0" borderId="1" xfId="0" applyNumberFormat="1" applyFont="1" applyFill="1" applyBorder="1" applyAlignment="1">
      <alignment horizontal="right" vertical="center"/>
    </xf>
    <xf numFmtId="0" fontId="15" fillId="0" borderId="1" xfId="55" applyFont="1" applyFill="1" applyBorder="1" applyAlignment="1">
      <alignment vertical="center"/>
    </xf>
    <xf numFmtId="183" fontId="17" fillId="0" borderId="1" xfId="0" applyNumberFormat="1" applyFont="1" applyFill="1" applyBorder="1" applyAlignment="1">
      <alignment vertical="center"/>
    </xf>
    <xf numFmtId="0" fontId="17" fillId="0" borderId="1" xfId="0" applyFont="1" applyFill="1" applyBorder="1" applyAlignment="1">
      <alignment vertical="center"/>
    </xf>
    <xf numFmtId="182" fontId="17" fillId="0" borderId="1" xfId="0" applyNumberFormat="1" applyFont="1" applyFill="1" applyBorder="1" applyAlignment="1"/>
    <xf numFmtId="179" fontId="34" fillId="0" borderId="1" xfId="0" applyNumberFormat="1" applyFont="1" applyFill="1" applyBorder="1" applyAlignment="1">
      <alignment horizontal="right"/>
    </xf>
    <xf numFmtId="0" fontId="0" fillId="0" borderId="0" xfId="60" applyFill="1" applyAlignment="1">
      <alignment horizontal="left" vertical="center" wrapText="1"/>
    </xf>
    <xf numFmtId="183" fontId="17" fillId="0" borderId="0" xfId="0" applyNumberFormat="1" applyFont="1" applyFill="1" applyAlignment="1">
      <alignment vertical="center" wrapText="1"/>
    </xf>
    <xf numFmtId="0" fontId="18" fillId="0" borderId="0" xfId="52" applyFont="1" applyFill="1" applyAlignment="1">
      <alignment vertical="center"/>
    </xf>
    <xf numFmtId="179" fontId="18" fillId="0" borderId="0" xfId="52" applyNumberFormat="1" applyFont="1" applyFill="1" applyAlignment="1">
      <alignment vertical="center"/>
    </xf>
    <xf numFmtId="0" fontId="37" fillId="0" borderId="0" xfId="52" applyFont="1" applyFill="1" applyAlignment="1">
      <alignment horizontal="center" vertical="center"/>
    </xf>
    <xf numFmtId="0" fontId="0" fillId="0" borderId="0" xfId="52" applyFill="1" applyBorder="1" applyAlignment="1">
      <alignment horizontal="center" vertical="center" wrapText="1"/>
    </xf>
    <xf numFmtId="179" fontId="34" fillId="0" borderId="0" xfId="0" applyNumberFormat="1" applyFont="1" applyFill="1" applyBorder="1" applyAlignment="1" applyProtection="1">
      <alignment horizontal="right" vertical="center"/>
      <protection locked="0"/>
    </xf>
    <xf numFmtId="0" fontId="20" fillId="0" borderId="10" xfId="0" applyFont="1" applyFill="1" applyBorder="1" applyAlignment="1">
      <alignment horizontal="left" vertical="center" wrapText="1" indent="6"/>
    </xf>
    <xf numFmtId="0" fontId="20" fillId="0" borderId="11" xfId="0" applyFont="1" applyFill="1" applyBorder="1" applyAlignment="1">
      <alignment horizontal="left" vertical="center" wrapText="1" indent="6"/>
    </xf>
    <xf numFmtId="179" fontId="20" fillId="0" borderId="1" xfId="0" applyNumberFormat="1" applyFont="1" applyFill="1" applyBorder="1" applyAlignment="1">
      <alignment horizontal="center" vertical="center" wrapText="1"/>
    </xf>
    <xf numFmtId="183" fontId="20" fillId="0" borderId="12" xfId="0" applyNumberFormat="1" applyFont="1" applyFill="1" applyBorder="1" applyAlignment="1">
      <alignment horizontal="left" vertical="center" wrapText="1" indent="6"/>
    </xf>
    <xf numFmtId="183" fontId="20" fillId="0" borderId="11" xfId="0" applyNumberFormat="1" applyFont="1" applyFill="1" applyBorder="1" applyAlignment="1">
      <alignment horizontal="left" vertical="center" wrapText="1" indent="6"/>
    </xf>
    <xf numFmtId="179" fontId="23" fillId="2" borderId="9" xfId="0" applyNumberFormat="1" applyFont="1" applyFill="1" applyBorder="1" applyAlignment="1">
      <alignment horizontal="right" vertical="center"/>
    </xf>
    <xf numFmtId="0" fontId="0" fillId="0" borderId="13" xfId="0" applyNumberFormat="1" applyFont="1" applyFill="1" applyBorder="1" applyAlignment="1">
      <alignment horizontal="left"/>
    </xf>
    <xf numFmtId="0" fontId="38" fillId="0" borderId="1" xfId="0" applyFont="1" applyBorder="1" applyAlignment="1">
      <alignment horizontal="left" vertical="center"/>
    </xf>
    <xf numFmtId="179" fontId="38" fillId="0" borderId="1" xfId="0" applyNumberFormat="1" applyFont="1" applyBorder="1" applyAlignment="1">
      <alignment vertical="center"/>
    </xf>
    <xf numFmtId="0" fontId="0" fillId="0" borderId="14" xfId="0" applyNumberFormat="1" applyFont="1" applyFill="1" applyBorder="1" applyAlignment="1">
      <alignment horizontal="left" indent="1"/>
    </xf>
    <xf numFmtId="0" fontId="38" fillId="0" borderId="1" xfId="0" applyFont="1" applyBorder="1" applyAlignment="1">
      <alignment horizontal="left" vertical="center" indent="1"/>
    </xf>
    <xf numFmtId="0" fontId="0" fillId="0" borderId="14" xfId="0" applyNumberFormat="1" applyFont="1" applyFill="1" applyBorder="1" applyAlignment="1">
      <alignment horizontal="left" indent="2"/>
    </xf>
    <xf numFmtId="0" fontId="0" fillId="0" borderId="1" xfId="0" applyFont="1" applyBorder="1" applyAlignment="1">
      <alignment horizontal="left" vertical="center" indent="2"/>
    </xf>
    <xf numFmtId="179" fontId="0" fillId="0" borderId="1" xfId="0" applyNumberFormat="1" applyFont="1" applyBorder="1" applyAlignment="1">
      <alignment vertical="center"/>
    </xf>
    <xf numFmtId="0" fontId="0" fillId="0" borderId="14" xfId="0" applyNumberFormat="1" applyFont="1" applyFill="1" applyBorder="1" applyAlignment="1">
      <alignment horizontal="left"/>
    </xf>
    <xf numFmtId="0" fontId="0" fillId="0" borderId="0" xfId="0" applyNumberFormat="1" applyFont="1" applyFill="1" applyBorder="1" applyAlignment="1">
      <alignment horizontal="left" indent="2"/>
    </xf>
    <xf numFmtId="0" fontId="0" fillId="0" borderId="2" xfId="60" applyFill="1" applyBorder="1" applyAlignment="1">
      <alignment horizontal="center" vertical="center" wrapText="1"/>
    </xf>
    <xf numFmtId="0" fontId="0" fillId="0" borderId="15" xfId="60" applyFill="1" applyBorder="1" applyAlignment="1">
      <alignment horizontal="center" vertical="center" wrapText="1"/>
    </xf>
    <xf numFmtId="183" fontId="17" fillId="0" borderId="0" xfId="0" applyNumberFormat="1" applyFont="1" applyFill="1" applyAlignment="1"/>
    <xf numFmtId="183" fontId="34" fillId="0" borderId="0" xfId="0" applyNumberFormat="1" applyFont="1" applyFill="1" applyAlignment="1">
      <alignment horizontal="right"/>
    </xf>
    <xf numFmtId="183" fontId="18" fillId="0" borderId="0" xfId="52" applyNumberFormat="1" applyFont="1" applyFill="1" applyAlignment="1">
      <alignment horizontal="left" vertical="center"/>
    </xf>
    <xf numFmtId="183" fontId="34" fillId="0" borderId="0" xfId="0" applyNumberFormat="1" applyFont="1" applyFill="1" applyBorder="1" applyAlignment="1" applyProtection="1">
      <alignment horizontal="right" vertical="center"/>
      <protection locked="0"/>
    </xf>
    <xf numFmtId="183" fontId="20" fillId="0" borderId="1" xfId="0" applyNumberFormat="1" applyFont="1" applyFill="1" applyBorder="1" applyAlignment="1">
      <alignment horizontal="center" vertical="center"/>
    </xf>
    <xf numFmtId="0" fontId="20" fillId="2" borderId="1" xfId="0" applyFont="1" applyFill="1" applyBorder="1" applyAlignment="1">
      <alignment horizontal="center" vertical="center"/>
    </xf>
    <xf numFmtId="183" fontId="23" fillId="2" borderId="1" xfId="0" applyNumberFormat="1" applyFont="1" applyFill="1" applyBorder="1" applyAlignment="1">
      <alignment horizontal="right" vertical="center"/>
    </xf>
    <xf numFmtId="183" fontId="20" fillId="2" borderId="1" xfId="0" applyNumberFormat="1" applyFont="1" applyFill="1" applyBorder="1" applyAlignment="1">
      <alignment horizontal="center" vertical="center"/>
    </xf>
    <xf numFmtId="182" fontId="39" fillId="0" borderId="1" xfId="55" applyNumberFormat="1" applyFont="1" applyFill="1" applyBorder="1">
      <alignment vertical="center"/>
    </xf>
    <xf numFmtId="0" fontId="20" fillId="2" borderId="1" xfId="0" applyFont="1" applyFill="1" applyBorder="1" applyAlignment="1">
      <alignment horizontal="left" vertical="center"/>
    </xf>
    <xf numFmtId="183" fontId="20" fillId="2" borderId="1" xfId="0" applyNumberFormat="1" applyFont="1" applyFill="1" applyBorder="1" applyAlignment="1">
      <alignment vertical="center"/>
    </xf>
    <xf numFmtId="183" fontId="26" fillId="0" borderId="1" xfId="55" applyNumberFormat="1" applyFont="1" applyFill="1" applyBorder="1">
      <alignment vertical="center"/>
    </xf>
    <xf numFmtId="183" fontId="13" fillId="2" borderId="1" xfId="0" applyNumberFormat="1" applyFont="1" applyFill="1" applyBorder="1" applyAlignment="1" applyProtection="1">
      <alignment vertical="center"/>
    </xf>
    <xf numFmtId="183" fontId="17" fillId="0" borderId="1" xfId="0" applyNumberFormat="1" applyFont="1" applyFill="1" applyBorder="1" applyAlignment="1"/>
    <xf numFmtId="0" fontId="17" fillId="0" borderId="1" xfId="0" applyFont="1" applyFill="1" applyBorder="1" applyAlignment="1"/>
    <xf numFmtId="184" fontId="21" fillId="2" borderId="1" xfId="1" applyNumberFormat="1" applyFont="1" applyFill="1" applyBorder="1" applyAlignment="1">
      <alignment horizontal="center" vertical="center"/>
    </xf>
    <xf numFmtId="182" fontId="29" fillId="0" borderId="1" xfId="0" applyNumberFormat="1" applyFont="1" applyFill="1" applyBorder="1" applyAlignment="1" applyProtection="1">
      <alignment vertical="center"/>
    </xf>
    <xf numFmtId="179" fontId="0" fillId="0" borderId="1" xfId="0" applyNumberFormat="1" applyBorder="1" applyAlignment="1">
      <alignment vertical="center"/>
    </xf>
    <xf numFmtId="3" fontId="13" fillId="0" borderId="1" xfId="0" applyNumberFormat="1" applyFont="1" applyFill="1" applyBorder="1" applyAlignment="1" applyProtection="1">
      <alignment horizontal="left" vertical="center"/>
    </xf>
    <xf numFmtId="184" fontId="17" fillId="2" borderId="1" xfId="1" applyNumberFormat="1" applyFont="1" applyFill="1" applyBorder="1" applyAlignment="1"/>
    <xf numFmtId="3" fontId="13" fillId="2" borderId="1" xfId="0" applyNumberFormat="1" applyFont="1" applyFill="1" applyBorder="1" applyAlignment="1" applyProtection="1">
      <alignment vertical="center" wrapText="1"/>
    </xf>
    <xf numFmtId="184" fontId="0" fillId="0" borderId="1" xfId="1" applyNumberFormat="1" applyFont="1" applyBorder="1" applyAlignment="1">
      <alignment vertical="center"/>
    </xf>
    <xf numFmtId="182" fontId="31" fillId="0" borderId="1" xfId="0" applyNumberFormat="1" applyFont="1" applyFill="1" applyBorder="1" applyAlignment="1">
      <alignment vertical="center"/>
    </xf>
    <xf numFmtId="183" fontId="17" fillId="2" borderId="1" xfId="0" applyNumberFormat="1" applyFont="1" applyFill="1" applyBorder="1" applyAlignment="1"/>
    <xf numFmtId="183" fontId="20" fillId="2" borderId="1" xfId="0" applyNumberFormat="1" applyFont="1" applyFill="1" applyBorder="1" applyAlignment="1">
      <alignment horizontal="left" vertical="center"/>
    </xf>
    <xf numFmtId="0" fontId="27" fillId="0" borderId="1" xfId="0" applyFont="1" applyFill="1" applyBorder="1" applyAlignment="1"/>
    <xf numFmtId="183" fontId="34" fillId="0" borderId="1" xfId="0" applyNumberFormat="1" applyFont="1" applyFill="1" applyBorder="1" applyAlignment="1">
      <alignment horizontal="right" vertical="center"/>
    </xf>
    <xf numFmtId="182" fontId="0" fillId="0" borderId="1" xfId="0" applyNumberFormat="1" applyFont="1" applyFill="1" applyBorder="1" applyAlignment="1"/>
    <xf numFmtId="183" fontId="34" fillId="2" borderId="1" xfId="0" applyNumberFormat="1" applyFont="1" applyFill="1" applyBorder="1" applyAlignment="1">
      <alignment horizontal="right" vertical="center"/>
    </xf>
    <xf numFmtId="0" fontId="15" fillId="0" borderId="1" xfId="55" applyFont="1" applyFill="1" applyBorder="1">
      <alignment vertical="center"/>
    </xf>
    <xf numFmtId="183" fontId="15" fillId="0" borderId="1" xfId="55" applyNumberFormat="1" applyFont="1" applyFill="1" applyBorder="1">
      <alignment vertical="center"/>
    </xf>
    <xf numFmtId="0" fontId="0" fillId="0" borderId="0" xfId="60" applyFill="1" applyAlignment="1">
      <alignment horizontal="left" vertical="center" indent="1"/>
    </xf>
    <xf numFmtId="0" fontId="0" fillId="0" borderId="0" xfId="60" applyFill="1">
      <alignment vertical="center"/>
    </xf>
    <xf numFmtId="0" fontId="35" fillId="0" borderId="0" xfId="52" applyFont="1" applyFill="1" applyBorder="1" applyAlignment="1">
      <alignment horizontal="center" vertical="center"/>
    </xf>
    <xf numFmtId="0" fontId="35" fillId="0" borderId="0" xfId="52" applyFont="1" applyFill="1" applyBorder="1" applyAlignment="1">
      <alignment horizontal="right" vertical="center"/>
    </xf>
    <xf numFmtId="180" fontId="29" fillId="0" borderId="0" xfId="0" applyNumberFormat="1" applyFont="1" applyFill="1" applyBorder="1" applyAlignment="1" applyProtection="1">
      <alignment horizontal="right" vertical="center"/>
      <protection locked="0"/>
    </xf>
    <xf numFmtId="14" fontId="20" fillId="0" borderId="1" xfId="68" applyNumberFormat="1" applyFont="1" applyFill="1" applyBorder="1" applyAlignment="1" applyProtection="1">
      <alignment horizontal="center" vertical="center"/>
      <protection locked="0"/>
    </xf>
    <xf numFmtId="179" fontId="22" fillId="0" borderId="1" xfId="68" applyNumberFormat="1" applyFont="1" applyFill="1" applyBorder="1" applyAlignment="1" applyProtection="1">
      <alignment horizontal="center" vertical="center" wrapText="1"/>
      <protection locked="0"/>
    </xf>
    <xf numFmtId="0" fontId="20" fillId="0" borderId="1" xfId="62" applyFont="1" applyFill="1" applyBorder="1" applyAlignment="1">
      <alignment vertical="center"/>
    </xf>
    <xf numFmtId="179" fontId="23" fillId="0" borderId="1" xfId="52" applyNumberFormat="1" applyFont="1" applyFill="1" applyBorder="1" applyAlignment="1">
      <alignment horizontal="right" vertical="center"/>
    </xf>
    <xf numFmtId="0" fontId="4" fillId="0" borderId="1" xfId="52" applyFont="1" applyFill="1" applyBorder="1" applyAlignment="1">
      <alignment horizontal="center" vertical="center"/>
    </xf>
    <xf numFmtId="179" fontId="25" fillId="0" borderId="1" xfId="52" applyNumberFormat="1" applyFont="1" applyFill="1" applyBorder="1" applyAlignment="1">
      <alignment horizontal="right" vertical="center"/>
    </xf>
    <xf numFmtId="0" fontId="21" fillId="2" borderId="1" xfId="60" applyFont="1" applyFill="1" applyBorder="1" applyAlignment="1">
      <alignment horizontal="left" vertical="center" indent="1"/>
    </xf>
    <xf numFmtId="179" fontId="13" fillId="0" borderId="1" xfId="0" applyNumberFormat="1" applyFont="1" applyFill="1" applyBorder="1" applyAlignment="1">
      <alignment vertical="center"/>
    </xf>
    <xf numFmtId="0" fontId="21" fillId="0" borderId="1" xfId="0" applyFont="1" applyBorder="1" applyAlignment="1">
      <alignment horizontal="left" vertical="center" indent="1"/>
    </xf>
    <xf numFmtId="179" fontId="34" fillId="0" borderId="1" xfId="52" applyNumberFormat="1" applyFont="1" applyFill="1" applyBorder="1" applyAlignment="1">
      <alignment horizontal="right" vertical="center"/>
    </xf>
    <xf numFmtId="0" fontId="0" fillId="2" borderId="2" xfId="60" applyFill="1" applyBorder="1" applyAlignment="1">
      <alignment horizontal="left" vertical="center" wrapText="1"/>
    </xf>
    <xf numFmtId="0" fontId="4" fillId="0" borderId="0" xfId="52" applyFont="1" applyFill="1" applyAlignment="1">
      <alignment horizontal="center" vertical="center"/>
    </xf>
    <xf numFmtId="184" fontId="4" fillId="0" borderId="0" xfId="1" applyNumberFormat="1" applyFont="1" applyFill="1" applyAlignment="1">
      <alignment horizontal="right" vertical="center"/>
    </xf>
    <xf numFmtId="0" fontId="4" fillId="0" borderId="0" xfId="52" applyFont="1" applyFill="1" applyBorder="1">
      <alignment vertical="center"/>
    </xf>
    <xf numFmtId="0" fontId="4" fillId="0" borderId="0" xfId="52" applyFont="1" applyFill="1">
      <alignment vertical="center"/>
    </xf>
    <xf numFmtId="0" fontId="40" fillId="0" borderId="0" xfId="52" applyFont="1" applyFill="1" applyAlignment="1">
      <alignment horizontal="left" vertical="center"/>
    </xf>
    <xf numFmtId="0" fontId="41" fillId="0" borderId="0" xfId="52" applyFont="1" applyFill="1" applyAlignment="1">
      <alignment horizontal="center" vertical="center"/>
    </xf>
    <xf numFmtId="0" fontId="4" fillId="0" borderId="0" xfId="52" applyFont="1" applyFill="1" applyBorder="1" applyAlignment="1">
      <alignment horizontal="center" vertical="center"/>
    </xf>
    <xf numFmtId="184" fontId="4" fillId="0" borderId="0" xfId="1" applyNumberFormat="1" applyFont="1" applyFill="1" applyBorder="1" applyAlignment="1">
      <alignment horizontal="right" vertical="center"/>
    </xf>
    <xf numFmtId="184" fontId="42" fillId="0" borderId="1" xfId="1" applyNumberFormat="1" applyFont="1" applyFill="1" applyBorder="1" applyAlignment="1">
      <alignment horizontal="right" vertical="center"/>
    </xf>
    <xf numFmtId="0" fontId="43" fillId="0" borderId="1" xfId="52" applyFont="1" applyFill="1" applyBorder="1" applyAlignment="1">
      <alignment horizontal="center" vertical="center"/>
    </xf>
    <xf numFmtId="184" fontId="43" fillId="0" borderId="1" xfId="1" applyNumberFormat="1" applyFont="1" applyFill="1" applyBorder="1" applyAlignment="1">
      <alignment horizontal="right" vertical="center"/>
    </xf>
    <xf numFmtId="0" fontId="43" fillId="0" borderId="1" xfId="52" applyFont="1" applyFill="1" applyBorder="1" applyAlignment="1">
      <alignment horizontal="center" vertical="center" wrapText="1"/>
    </xf>
    <xf numFmtId="0" fontId="0" fillId="0" borderId="1" xfId="0" applyNumberFormat="1" applyFont="1" applyFill="1" applyBorder="1" applyAlignment="1">
      <alignment horizontal="center" vertical="center"/>
    </xf>
    <xf numFmtId="184" fontId="0" fillId="0" borderId="1" xfId="1" applyNumberFormat="1" applyFont="1" applyFill="1" applyBorder="1" applyAlignment="1"/>
    <xf numFmtId="179" fontId="0" fillId="0" borderId="0" xfId="0" applyNumberFormat="1" applyFont="1" applyFill="1" applyBorder="1" applyAlignment="1"/>
    <xf numFmtId="184" fontId="0" fillId="0" borderId="1" xfId="1" applyNumberFormat="1" applyFont="1" applyFill="1" applyBorder="1" applyAlignment="1">
      <alignment horizontal="right"/>
    </xf>
    <xf numFmtId="179" fontId="4" fillId="0" borderId="0" xfId="52" applyNumberFormat="1" applyFont="1" applyFill="1" applyBorder="1">
      <alignment vertical="center"/>
    </xf>
    <xf numFmtId="179" fontId="17" fillId="0" borderId="0" xfId="62" applyNumberFormat="1" applyFont="1" applyFill="1" applyAlignment="1">
      <alignment horizontal="right"/>
    </xf>
    <xf numFmtId="183" fontId="17" fillId="0" borderId="0" xfId="62" applyNumberFormat="1" applyFont="1" applyFill="1" applyAlignment="1">
      <alignment horizontal="right"/>
    </xf>
    <xf numFmtId="183" fontId="17" fillId="0" borderId="0" xfId="62" applyNumberFormat="1" applyFont="1" applyFill="1"/>
    <xf numFmtId="0" fontId="17" fillId="0" borderId="0" xfId="62" applyFont="1" applyFill="1"/>
    <xf numFmtId="183" fontId="21" fillId="0" borderId="0" xfId="52" applyNumberFormat="1" applyFont="1" applyFill="1" applyBorder="1" applyAlignment="1">
      <alignment horizontal="right" vertical="center"/>
    </xf>
    <xf numFmtId="0" fontId="20" fillId="0" borderId="1" xfId="62" applyFont="1" applyFill="1" applyBorder="1" applyAlignment="1">
      <alignment horizontal="center" vertical="center"/>
    </xf>
    <xf numFmtId="183" fontId="20" fillId="0" borderId="1" xfId="62" applyNumberFormat="1" applyFont="1" applyFill="1" applyBorder="1" applyAlignment="1">
      <alignment horizontal="center" vertical="center"/>
    </xf>
    <xf numFmtId="183" fontId="20" fillId="0" borderId="1" xfId="62" applyNumberFormat="1" applyFont="1" applyFill="1" applyBorder="1" applyAlignment="1">
      <alignment horizontal="right" vertical="center"/>
    </xf>
    <xf numFmtId="0" fontId="22" fillId="0" borderId="1" xfId="52" applyFont="1" applyFill="1" applyBorder="1">
      <alignment vertical="center"/>
    </xf>
    <xf numFmtId="183" fontId="39" fillId="0" borderId="1" xfId="55" applyNumberFormat="1" applyFont="1" applyFill="1" applyBorder="1">
      <alignment vertical="center"/>
    </xf>
    <xf numFmtId="183" fontId="22" fillId="0" borderId="1" xfId="52" applyNumberFormat="1" applyFont="1" applyFill="1" applyBorder="1">
      <alignment vertical="center"/>
    </xf>
    <xf numFmtId="183" fontId="44" fillId="0" borderId="1" xfId="55" applyNumberFormat="1" applyFont="1" applyFill="1" applyBorder="1">
      <alignment vertical="center"/>
    </xf>
    <xf numFmtId="183" fontId="34" fillId="0" borderId="1" xfId="52" applyNumberFormat="1" applyFont="1" applyFill="1" applyBorder="1">
      <alignment vertical="center"/>
    </xf>
    <xf numFmtId="183" fontId="0" fillId="0" borderId="1" xfId="0" applyNumberFormat="1" applyBorder="1" applyAlignment="1">
      <alignment vertical="center"/>
    </xf>
    <xf numFmtId="183" fontId="21" fillId="0" borderId="1" xfId="52" applyNumberFormat="1" applyFont="1" applyFill="1" applyBorder="1" applyAlignment="1">
      <alignment horizontal="left" vertical="center"/>
    </xf>
    <xf numFmtId="182" fontId="15" fillId="0" borderId="1" xfId="55" applyNumberFormat="1" applyFont="1" applyFill="1" applyBorder="1" applyAlignment="1">
      <alignment horizontal="right" vertical="center"/>
    </xf>
    <xf numFmtId="183" fontId="21" fillId="2" borderId="1" xfId="52" applyNumberFormat="1" applyFont="1" applyFill="1" applyBorder="1">
      <alignment vertical="center"/>
    </xf>
    <xf numFmtId="183" fontId="34" fillId="0" borderId="1" xfId="62" applyNumberFormat="1" applyFont="1" applyFill="1" applyBorder="1" applyAlignment="1">
      <alignment horizontal="right" vertical="center"/>
    </xf>
    <xf numFmtId="183" fontId="15" fillId="0" borderId="1" xfId="55" applyNumberFormat="1" applyFont="1" applyFill="1" applyBorder="1" applyAlignment="1">
      <alignment horizontal="right" vertical="center"/>
    </xf>
    <xf numFmtId="183" fontId="13" fillId="0" borderId="1" xfId="0" applyNumberFormat="1" applyFont="1" applyFill="1" applyBorder="1" applyAlignment="1">
      <alignment vertical="center"/>
    </xf>
    <xf numFmtId="0" fontId="21" fillId="0" borderId="16" xfId="52" applyFont="1" applyFill="1" applyBorder="1">
      <alignment vertical="center"/>
    </xf>
    <xf numFmtId="183" fontId="34" fillId="0" borderId="16" xfId="62" applyNumberFormat="1" applyFont="1" applyFill="1" applyBorder="1" applyAlignment="1">
      <alignment horizontal="right" vertical="center"/>
    </xf>
    <xf numFmtId="183" fontId="17" fillId="0" borderId="16" xfId="62" applyNumberFormat="1" applyFont="1" applyFill="1" applyBorder="1"/>
    <xf numFmtId="0" fontId="21" fillId="0" borderId="1" xfId="52" applyFont="1" applyFill="1" applyBorder="1" applyAlignment="1">
      <alignment horizontal="left" vertical="center" indent="1"/>
    </xf>
    <xf numFmtId="183" fontId="21" fillId="0" borderId="1" xfId="52" applyNumberFormat="1" applyFont="1" applyFill="1" applyBorder="1" applyAlignment="1">
      <alignment vertical="center"/>
    </xf>
    <xf numFmtId="183" fontId="17" fillId="0" borderId="1" xfId="62" applyNumberFormat="1" applyFont="1" applyFill="1" applyBorder="1"/>
    <xf numFmtId="183" fontId="21" fillId="0" borderId="1" xfId="52" applyNumberFormat="1" applyFont="1" applyFill="1" applyBorder="1" applyAlignment="1">
      <alignment horizontal="right" vertical="center"/>
    </xf>
    <xf numFmtId="0" fontId="0" fillId="0" borderId="2" xfId="55" applyFont="1" applyFill="1" applyBorder="1" applyAlignment="1">
      <alignment horizontal="left" wrapText="1"/>
    </xf>
    <xf numFmtId="183" fontId="0" fillId="0" borderId="0" xfId="55" applyNumberFormat="1" applyFont="1" applyFill="1" applyBorder="1" applyAlignment="1">
      <alignment horizontal="center" vertical="center" wrapText="1"/>
    </xf>
    <xf numFmtId="0" fontId="17" fillId="0" borderId="0" xfId="62" applyFont="1" applyFill="1" applyBorder="1"/>
    <xf numFmtId="0" fontId="45" fillId="0" borderId="0" xfId="0" applyFont="1" applyFill="1" applyAlignment="1">
      <alignment vertical="center"/>
    </xf>
    <xf numFmtId="0" fontId="46" fillId="0" borderId="0" xfId="0" applyFont="1" applyFill="1" applyAlignment="1">
      <alignment vertical="center"/>
    </xf>
    <xf numFmtId="179" fontId="46" fillId="0" borderId="0" xfId="1" applyNumberFormat="1" applyFont="1" applyFill="1" applyAlignment="1">
      <alignment vertical="center"/>
    </xf>
    <xf numFmtId="0" fontId="46" fillId="0" borderId="0" xfId="0" applyFont="1" applyFill="1" applyBorder="1" applyAlignment="1">
      <alignment horizontal="center" vertical="center"/>
    </xf>
    <xf numFmtId="0" fontId="0" fillId="0" borderId="0" xfId="52" applyBorder="1" applyAlignment="1">
      <alignment horizontal="right" vertical="center"/>
    </xf>
    <xf numFmtId="179" fontId="21" fillId="0" borderId="0" xfId="1" applyNumberFormat="1" applyFont="1" applyBorder="1" applyAlignment="1">
      <alignment horizontal="right" vertical="center"/>
    </xf>
    <xf numFmtId="0" fontId="20" fillId="0" borderId="1" xfId="62" applyFont="1" applyFill="1" applyBorder="1" applyAlignment="1">
      <alignment horizontal="left" vertical="center"/>
    </xf>
    <xf numFmtId="179" fontId="20" fillId="0" borderId="1" xfId="1" applyNumberFormat="1" applyFont="1" applyFill="1" applyBorder="1" applyAlignment="1">
      <alignment horizontal="center" vertical="center"/>
    </xf>
    <xf numFmtId="0" fontId="25" fillId="0" borderId="1" xfId="0" applyFont="1" applyBorder="1" applyAlignment="1">
      <alignment vertical="center"/>
    </xf>
    <xf numFmtId="179" fontId="25" fillId="2" borderId="1" xfId="1" applyNumberFormat="1" applyFont="1" applyFill="1" applyBorder="1" applyAlignment="1">
      <alignment horizontal="right" vertical="center"/>
    </xf>
    <xf numFmtId="0" fontId="0" fillId="0" borderId="1" xfId="0" applyFill="1" applyBorder="1" applyAlignment="1">
      <alignment vertical="center"/>
    </xf>
    <xf numFmtId="179" fontId="0" fillId="0" borderId="1" xfId="0" applyNumberFormat="1" applyFill="1" applyBorder="1" applyAlignment="1">
      <alignment vertical="center"/>
    </xf>
    <xf numFmtId="0" fontId="0" fillId="0" borderId="1" xfId="0" applyFill="1" applyBorder="1" applyAlignment="1">
      <alignment horizontal="left" vertical="center" indent="1"/>
    </xf>
    <xf numFmtId="0" fontId="0" fillId="0" borderId="1" xfId="0" applyFill="1" applyBorder="1" applyAlignment="1">
      <alignment horizontal="left" vertical="center"/>
    </xf>
    <xf numFmtId="0" fontId="0" fillId="0" borderId="1" xfId="0" applyNumberFormat="1" applyFont="1" applyFill="1" applyBorder="1" applyAlignment="1">
      <alignment horizontal="left"/>
    </xf>
    <xf numFmtId="179" fontId="0" fillId="0" borderId="1" xfId="1" applyNumberFormat="1" applyFont="1" applyFill="1" applyBorder="1" applyAlignment="1"/>
    <xf numFmtId="0" fontId="0" fillId="0" borderId="0" xfId="0" applyNumberFormat="1" applyFont="1" applyFill="1" applyBorder="1" applyAlignment="1">
      <alignment horizontal="left" indent="1"/>
    </xf>
    <xf numFmtId="179" fontId="0" fillId="0" borderId="0" xfId="1" applyNumberFormat="1" applyFont="1" applyFill="1" applyBorder="1" applyAlignment="1"/>
    <xf numFmtId="0" fontId="0" fillId="2" borderId="0" xfId="55" applyFont="1" applyFill="1" applyAlignment="1">
      <alignment horizontal="left" vertical="center" wrapText="1"/>
    </xf>
    <xf numFmtId="0" fontId="47" fillId="0" borderId="0" xfId="68" applyFont="1" applyFill="1" applyAlignment="1" applyProtection="1">
      <alignment vertical="center" wrapText="1"/>
      <protection locked="0"/>
    </xf>
    <xf numFmtId="0" fontId="47" fillId="0" borderId="0" xfId="68" applyFill="1" applyAlignment="1" applyProtection="1">
      <alignment vertical="center"/>
      <protection locked="0"/>
    </xf>
    <xf numFmtId="184" fontId="47" fillId="0" borderId="0" xfId="1" applyNumberFormat="1" applyFont="1" applyFill="1" applyAlignment="1" applyProtection="1">
      <alignment vertical="center"/>
      <protection locked="0"/>
    </xf>
    <xf numFmtId="0" fontId="48" fillId="0" borderId="0" xfId="55" applyFont="1" applyFill="1" applyBorder="1" applyAlignment="1">
      <alignment horizontal="center" vertical="center"/>
    </xf>
    <xf numFmtId="0" fontId="0" fillId="2" borderId="8" xfId="55" applyFill="1" applyBorder="1" applyAlignment="1">
      <alignment horizontal="center" vertical="center"/>
    </xf>
    <xf numFmtId="184" fontId="21" fillId="2" borderId="0" xfId="1" applyNumberFormat="1" applyFont="1" applyFill="1" applyBorder="1" applyAlignment="1">
      <alignment horizontal="right" vertical="center"/>
    </xf>
    <xf numFmtId="0" fontId="20" fillId="2" borderId="1" xfId="55" applyFont="1" applyFill="1" applyBorder="1" applyAlignment="1">
      <alignment horizontal="center" vertical="center" wrapText="1"/>
    </xf>
    <xf numFmtId="184" fontId="20" fillId="2" borderId="1" xfId="1" applyNumberFormat="1" applyFont="1" applyFill="1" applyBorder="1" applyAlignment="1">
      <alignment horizontal="center" vertical="center" wrapText="1"/>
    </xf>
    <xf numFmtId="184" fontId="25" fillId="2" borderId="1" xfId="1" applyNumberFormat="1" applyFont="1" applyFill="1" applyBorder="1" applyAlignment="1">
      <alignment horizontal="right" vertical="center"/>
    </xf>
    <xf numFmtId="0" fontId="0" fillId="0" borderId="1" xfId="0" applyBorder="1" applyAlignment="1">
      <alignment horizontal="left" vertical="center"/>
    </xf>
    <xf numFmtId="49" fontId="21" fillId="0" borderId="1" xfId="0" applyNumberFormat="1" applyFont="1" applyFill="1" applyBorder="1" applyAlignment="1" applyProtection="1">
      <alignment vertical="center"/>
    </xf>
    <xf numFmtId="184" fontId="21" fillId="0" borderId="1" xfId="1" applyNumberFormat="1" applyFont="1" applyFill="1" applyBorder="1" applyAlignment="1" applyProtection="1">
      <alignment horizontal="right" vertical="center"/>
    </xf>
    <xf numFmtId="184" fontId="49" fillId="0" borderId="1" xfId="1" applyNumberFormat="1" applyFont="1" applyFill="1" applyBorder="1" applyAlignment="1">
      <alignment horizontal="right" vertical="center"/>
    </xf>
    <xf numFmtId="0" fontId="13" fillId="0" borderId="0" xfId="55" applyFont="1" applyFill="1" applyAlignment="1">
      <alignment horizontal="left" vertical="center" wrapText="1"/>
    </xf>
    <xf numFmtId="0" fontId="0" fillId="0" borderId="0" xfId="55" applyFont="1" applyFill="1" applyAlignment="1">
      <alignment horizontal="left" vertical="center" wrapText="1"/>
    </xf>
    <xf numFmtId="0" fontId="45" fillId="0" borderId="0" xfId="55" applyFont="1" applyFill="1" applyAlignment="1">
      <alignment vertical="center"/>
    </xf>
    <xf numFmtId="0" fontId="46" fillId="0" borderId="0" xfId="55" applyFont="1" applyFill="1" applyAlignment="1">
      <alignment vertical="center"/>
    </xf>
    <xf numFmtId="182" fontId="46" fillId="0" borderId="0" xfId="55" applyNumberFormat="1" applyFont="1" applyFill="1" applyAlignment="1">
      <alignment vertical="center"/>
    </xf>
    <xf numFmtId="0" fontId="50" fillId="0" borderId="0" xfId="55" applyFont="1" applyFill="1" applyBorder="1" applyAlignment="1">
      <alignment horizontal="center" vertical="top"/>
    </xf>
    <xf numFmtId="0" fontId="0" fillId="0" borderId="8" xfId="55" applyFill="1" applyBorder="1" applyAlignment="1">
      <alignment horizontal="right" vertical="center"/>
    </xf>
    <xf numFmtId="0" fontId="46" fillId="0" borderId="0" xfId="55" applyFont="1" applyFill="1" applyBorder="1" applyAlignment="1">
      <alignment horizontal="right" vertical="top"/>
    </xf>
    <xf numFmtId="0" fontId="20" fillId="0" borderId="10" xfId="63" applyFont="1" applyFill="1" applyBorder="1" applyAlignment="1">
      <alignment horizontal="center" vertical="center"/>
    </xf>
    <xf numFmtId="0" fontId="20" fillId="0" borderId="11" xfId="63" applyFont="1" applyFill="1" applyBorder="1" applyAlignment="1">
      <alignment horizontal="center" vertical="center"/>
    </xf>
    <xf numFmtId="182" fontId="20" fillId="0" borderId="1" xfId="68" applyNumberFormat="1" applyFont="1" applyFill="1" applyBorder="1" applyAlignment="1" applyProtection="1">
      <alignment horizontal="center" vertical="center" wrapText="1"/>
      <protection locked="0"/>
    </xf>
    <xf numFmtId="0" fontId="12" fillId="0" borderId="0" xfId="55" applyFont="1" applyFill="1" applyBorder="1" applyAlignment="1">
      <alignment horizontal="center" vertical="center" wrapText="1"/>
    </xf>
    <xf numFmtId="49" fontId="23" fillId="0" borderId="10" xfId="0" applyNumberFormat="1" applyFont="1" applyFill="1" applyBorder="1" applyAlignment="1" applyProtection="1">
      <alignment horizontal="center" vertical="center"/>
    </xf>
    <xf numFmtId="49" fontId="23" fillId="0" borderId="12" xfId="0" applyNumberFormat="1" applyFont="1" applyFill="1" applyBorder="1" applyAlignment="1" applyProtection="1">
      <alignment horizontal="center" vertical="center"/>
    </xf>
    <xf numFmtId="182" fontId="23" fillId="0" borderId="1" xfId="0" applyNumberFormat="1" applyFont="1" applyFill="1" applyBorder="1" applyAlignment="1" applyProtection="1">
      <alignment horizontal="right" vertical="center"/>
    </xf>
    <xf numFmtId="0" fontId="38" fillId="0" borderId="10" xfId="0" applyFont="1" applyBorder="1" applyAlignment="1">
      <alignment horizontal="left" vertical="center"/>
    </xf>
    <xf numFmtId="179" fontId="46" fillId="0" borderId="1" xfId="55" applyNumberFormat="1" applyFont="1" applyFill="1" applyBorder="1" applyAlignment="1">
      <alignment vertical="center"/>
    </xf>
    <xf numFmtId="0" fontId="38" fillId="0" borderId="10" xfId="0" applyFont="1" applyBorder="1" applyAlignment="1">
      <alignment horizontal="left" vertical="center" indent="1"/>
    </xf>
    <xf numFmtId="0" fontId="0" fillId="0" borderId="10" xfId="0" applyFont="1" applyBorder="1" applyAlignment="1">
      <alignment horizontal="left" vertical="center" indent="2"/>
    </xf>
    <xf numFmtId="0" fontId="25" fillId="0" borderId="1" xfId="55" applyFont="1" applyFill="1" applyBorder="1" applyAlignment="1">
      <alignment horizontal="left" vertical="center" indent="1"/>
    </xf>
    <xf numFmtId="0" fontId="0" fillId="0" borderId="0" xfId="60" applyFill="1" applyBorder="1" applyAlignment="1">
      <alignment horizontal="center" vertical="center" wrapText="1"/>
    </xf>
    <xf numFmtId="0" fontId="0" fillId="0" borderId="0" xfId="55" applyFill="1">
      <alignment vertical="center"/>
    </xf>
    <xf numFmtId="182" fontId="0" fillId="0" borderId="0" xfId="55" applyNumberFormat="1" applyFill="1">
      <alignment vertical="center"/>
    </xf>
    <xf numFmtId="179" fontId="0" fillId="0" borderId="0" xfId="55" applyNumberFormat="1" applyFill="1">
      <alignment vertical="center"/>
    </xf>
    <xf numFmtId="10" fontId="0" fillId="0" borderId="0" xfId="55" applyNumberFormat="1" applyFill="1">
      <alignment vertical="center"/>
    </xf>
    <xf numFmtId="0" fontId="51" fillId="0" borderId="0" xfId="55" applyFont="1" applyFill="1" applyAlignment="1">
      <alignment horizontal="center" vertical="center"/>
    </xf>
    <xf numFmtId="182" fontId="51" fillId="0" borderId="0" xfId="55" applyNumberFormat="1" applyFont="1" applyFill="1" applyAlignment="1">
      <alignment horizontal="center" vertical="center"/>
    </xf>
    <xf numFmtId="179" fontId="51" fillId="0" borderId="0" xfId="55" applyNumberFormat="1" applyFont="1" applyFill="1" applyAlignment="1">
      <alignment horizontal="center" vertical="center"/>
    </xf>
    <xf numFmtId="10" fontId="51" fillId="0" borderId="0" xfId="55" applyNumberFormat="1" applyFont="1" applyFill="1" applyAlignment="1">
      <alignment horizontal="center" vertical="center"/>
    </xf>
    <xf numFmtId="0" fontId="0" fillId="0" borderId="8" xfId="52" applyBorder="1" applyAlignment="1">
      <alignment horizontal="right" vertical="center"/>
    </xf>
    <xf numFmtId="0" fontId="20" fillId="0" borderId="1" xfId="55" applyFont="1" applyFill="1" applyBorder="1" applyAlignment="1">
      <alignment horizontal="center" vertical="center"/>
    </xf>
    <xf numFmtId="179" fontId="20" fillId="0" borderId="1" xfId="68" applyNumberFormat="1" applyFont="1" applyFill="1" applyBorder="1" applyAlignment="1" applyProtection="1">
      <alignment horizontal="center" vertical="center" wrapText="1"/>
      <protection locked="0"/>
    </xf>
    <xf numFmtId="10" fontId="20" fillId="0" borderId="1" xfId="68" applyNumberFormat="1" applyFont="1" applyFill="1" applyBorder="1" applyAlignment="1" applyProtection="1">
      <alignment horizontal="center" vertical="center" wrapText="1"/>
      <protection locked="0"/>
    </xf>
    <xf numFmtId="179" fontId="39" fillId="0" borderId="1" xfId="55" applyNumberFormat="1" applyFont="1" applyFill="1" applyBorder="1">
      <alignment vertical="center"/>
    </xf>
    <xf numFmtId="0" fontId="20" fillId="0" borderId="1" xfId="67" applyFont="1" applyFill="1" applyBorder="1" applyAlignment="1" applyProtection="1">
      <alignment horizontal="left" vertical="center" wrapText="1"/>
      <protection locked="0"/>
    </xf>
    <xf numFmtId="10" fontId="44" fillId="0" borderId="1" xfId="55" applyNumberFormat="1" applyFont="1" applyFill="1" applyBorder="1" applyAlignment="1">
      <alignment horizontal="right" vertical="center"/>
    </xf>
    <xf numFmtId="10" fontId="15" fillId="0" borderId="1" xfId="55" applyNumberFormat="1" applyFont="1" applyFill="1" applyBorder="1" applyAlignment="1">
      <alignment horizontal="right" vertical="center"/>
    </xf>
    <xf numFmtId="0" fontId="13" fillId="0" borderId="1" xfId="0" applyFont="1" applyFill="1" applyBorder="1" applyAlignment="1">
      <alignment vertical="center"/>
    </xf>
    <xf numFmtId="182" fontId="29" fillId="0" borderId="1" xfId="0" applyNumberFormat="1" applyFont="1" applyFill="1" applyBorder="1" applyAlignment="1">
      <alignment vertical="center"/>
    </xf>
    <xf numFmtId="10" fontId="15" fillId="0" borderId="10" xfId="55" applyNumberFormat="1" applyFont="1" applyFill="1" applyBorder="1" applyAlignment="1">
      <alignment horizontal="right" vertical="center"/>
    </xf>
    <xf numFmtId="179" fontId="15" fillId="0" borderId="1" xfId="55" applyNumberFormat="1" applyFont="1" applyFill="1" applyBorder="1" applyAlignment="1">
      <alignment horizontal="right" vertical="center"/>
    </xf>
    <xf numFmtId="182" fontId="33" fillId="0" borderId="1" xfId="0" applyNumberFormat="1" applyFont="1" applyFill="1" applyBorder="1" applyAlignment="1">
      <alignment vertical="center"/>
    </xf>
    <xf numFmtId="182" fontId="29" fillId="0" borderId="1" xfId="52" applyNumberFormat="1" applyFont="1" applyFill="1" applyBorder="1" applyAlignment="1">
      <alignment horizontal="right" vertical="center"/>
    </xf>
    <xf numFmtId="182" fontId="33" fillId="0" borderId="1" xfId="0" applyNumberFormat="1" applyFont="1" applyFill="1" applyBorder="1" applyAlignment="1" applyProtection="1">
      <alignment vertical="center"/>
    </xf>
    <xf numFmtId="182" fontId="29" fillId="0" borderId="9" xfId="0" applyNumberFormat="1" applyFont="1" applyFill="1" applyBorder="1" applyAlignment="1">
      <alignment vertical="center"/>
    </xf>
    <xf numFmtId="0" fontId="4" fillId="0" borderId="1" xfId="0" applyFont="1" applyFill="1" applyBorder="1" applyAlignment="1">
      <alignment vertical="center"/>
    </xf>
    <xf numFmtId="10" fontId="39" fillId="0" borderId="1" xfId="55" applyNumberFormat="1" applyFont="1" applyFill="1" applyBorder="1" applyAlignment="1">
      <alignment horizontal="right" vertical="center"/>
    </xf>
    <xf numFmtId="180" fontId="21" fillId="0" borderId="1" xfId="52" applyNumberFormat="1" applyFont="1" applyFill="1" applyBorder="1" applyAlignment="1">
      <alignment horizontal="right" vertical="center"/>
    </xf>
    <xf numFmtId="10" fontId="0" fillId="0" borderId="1" xfId="55" applyNumberFormat="1" applyFill="1" applyBorder="1">
      <alignment vertical="center"/>
    </xf>
    <xf numFmtId="0" fontId="4" fillId="0" borderId="1" xfId="55" applyFont="1" applyFill="1" applyBorder="1">
      <alignment vertical="center"/>
    </xf>
    <xf numFmtId="10" fontId="15" fillId="0" borderId="1" xfId="55" applyNumberFormat="1" applyFont="1" applyFill="1" applyBorder="1">
      <alignment vertical="center"/>
    </xf>
    <xf numFmtId="0" fontId="4" fillId="0" borderId="10" xfId="55" applyFont="1" applyFill="1" applyBorder="1">
      <alignment vertical="center"/>
    </xf>
    <xf numFmtId="182" fontId="21" fillId="0" borderId="1" xfId="52" applyNumberFormat="1" applyFont="1" applyFill="1" applyBorder="1" applyAlignment="1">
      <alignment horizontal="right" vertical="center"/>
    </xf>
    <xf numFmtId="0" fontId="0" fillId="0" borderId="1" xfId="55" applyFill="1" applyBorder="1">
      <alignment vertical="center"/>
    </xf>
    <xf numFmtId="182" fontId="0" fillId="0" borderId="1" xfId="55" applyNumberFormat="1" applyFill="1" applyBorder="1">
      <alignment vertical="center"/>
    </xf>
    <xf numFmtId="0" fontId="0" fillId="0" borderId="2" xfId="55" applyFont="1" applyFill="1" applyBorder="1" applyAlignment="1">
      <alignment horizontal="left" vertical="center" wrapText="1"/>
    </xf>
    <xf numFmtId="0" fontId="17" fillId="0" borderId="1" xfId="58" applyFont="1" applyFill="1" applyBorder="1">
      <alignment vertical="center"/>
    </xf>
    <xf numFmtId="179" fontId="35" fillId="0" borderId="0" xfId="54" applyNumberFormat="1" applyFont="1" applyFill="1" applyAlignment="1">
      <alignment horizontal="center" vertical="center"/>
    </xf>
    <xf numFmtId="179" fontId="0" fillId="0" borderId="0" xfId="54" applyNumberFormat="1" applyFont="1" applyFill="1" applyAlignment="1">
      <alignment horizontal="center" vertical="center"/>
    </xf>
    <xf numFmtId="183" fontId="0" fillId="0" borderId="0" xfId="54" applyNumberFormat="1" applyFont="1" applyFill="1" applyAlignment="1"/>
    <xf numFmtId="179" fontId="0" fillId="0" borderId="0" xfId="54" applyNumberFormat="1" applyFont="1" applyFill="1" applyAlignment="1"/>
    <xf numFmtId="0" fontId="0" fillId="0" borderId="0" xfId="54" applyFont="1" applyFill="1" applyAlignment="1"/>
    <xf numFmtId="0" fontId="0" fillId="0" borderId="0" xfId="54" applyFill="1" applyBorder="1">
      <alignment vertical="center"/>
    </xf>
    <xf numFmtId="179" fontId="24" fillId="0" borderId="0" xfId="54" applyNumberFormat="1" applyFont="1" applyFill="1" applyAlignment="1">
      <alignment horizontal="center" vertical="center"/>
    </xf>
    <xf numFmtId="179" fontId="32" fillId="0" borderId="0" xfId="54" applyNumberFormat="1" applyFont="1" applyFill="1" applyAlignment="1">
      <alignment horizontal="center" vertical="center"/>
    </xf>
    <xf numFmtId="183" fontId="27" fillId="0" borderId="0" xfId="54" applyNumberFormat="1" applyFont="1" applyFill="1" applyAlignment="1"/>
    <xf numFmtId="0" fontId="0" fillId="0" borderId="0" xfId="54" applyFont="1" applyFill="1" applyBorder="1" applyAlignment="1">
      <alignment horizontal="center" vertical="center"/>
    </xf>
    <xf numFmtId="0" fontId="0" fillId="0" borderId="0" xfId="60" applyFont="1" applyFill="1" applyAlignment="1">
      <alignment horizontal="left" vertical="center" wrapText="1"/>
    </xf>
    <xf numFmtId="0" fontId="17" fillId="0" borderId="0" xfId="54" applyFont="1" applyFill="1" applyBorder="1" applyAlignment="1"/>
    <xf numFmtId="0" fontId="20" fillId="0" borderId="0" xfId="68" applyFont="1" applyFill="1" applyBorder="1" applyAlignment="1" applyProtection="1">
      <alignment horizontal="center" vertical="center" wrapText="1"/>
      <protection locked="0"/>
    </xf>
    <xf numFmtId="182" fontId="27" fillId="0" borderId="0" xfId="0" applyNumberFormat="1" applyFont="1" applyFill="1" applyAlignment="1"/>
    <xf numFmtId="184" fontId="13" fillId="0" borderId="0" xfId="1" applyNumberFormat="1" applyFont="1" applyFill="1" applyAlignment="1">
      <alignment horizontal="right"/>
    </xf>
    <xf numFmtId="0" fontId="27" fillId="0" borderId="0" xfId="0" applyFont="1" applyFill="1" applyAlignment="1"/>
    <xf numFmtId="0" fontId="52" fillId="0" borderId="0" xfId="52" applyFont="1" applyFill="1" applyAlignment="1">
      <alignment horizontal="left" vertical="center"/>
    </xf>
    <xf numFmtId="0" fontId="53" fillId="0" borderId="0" xfId="52" applyFont="1" applyFill="1" applyAlignment="1">
      <alignment horizontal="center" vertical="center"/>
    </xf>
    <xf numFmtId="0" fontId="54" fillId="0" borderId="0" xfId="52" applyFont="1" applyFill="1" applyAlignment="1">
      <alignment horizontal="center" vertical="center"/>
    </xf>
    <xf numFmtId="182" fontId="54" fillId="0" borderId="0" xfId="52" applyNumberFormat="1" applyFont="1" applyFill="1" applyAlignment="1">
      <alignment horizontal="center" vertical="center"/>
    </xf>
    <xf numFmtId="182" fontId="55" fillId="0" borderId="0" xfId="52" applyNumberFormat="1" applyFont="1" applyFill="1" applyAlignment="1">
      <alignment horizontal="center" vertical="center"/>
    </xf>
    <xf numFmtId="184" fontId="12" fillId="0" borderId="0" xfId="1" applyNumberFormat="1" applyFont="1" applyFill="1" applyAlignment="1">
      <alignment horizontal="right" vertical="center"/>
    </xf>
    <xf numFmtId="0" fontId="35" fillId="0" borderId="8" xfId="52" applyFont="1" applyFill="1" applyBorder="1" applyAlignment="1">
      <alignment horizontal="center" vertical="center"/>
    </xf>
    <xf numFmtId="182" fontId="4" fillId="0" borderId="0" xfId="0" applyNumberFormat="1" applyFont="1" applyFill="1" applyBorder="1" applyAlignment="1" applyProtection="1">
      <alignment horizontal="center" vertical="center"/>
      <protection locked="0"/>
    </xf>
    <xf numFmtId="184" fontId="20" fillId="0" borderId="1" xfId="1" applyNumberFormat="1" applyFont="1" applyFill="1" applyBorder="1" applyAlignment="1">
      <alignment horizontal="center" vertical="center"/>
    </xf>
    <xf numFmtId="182" fontId="39" fillId="0" borderId="1" xfId="55" applyNumberFormat="1" applyFont="1" applyFill="1" applyBorder="1" applyAlignment="1">
      <alignment vertical="center"/>
    </xf>
    <xf numFmtId="183" fontId="26" fillId="0" borderId="1" xfId="55" applyNumberFormat="1" applyFont="1" applyFill="1" applyBorder="1" applyAlignment="1">
      <alignment vertical="center"/>
    </xf>
    <xf numFmtId="184" fontId="39" fillId="0" borderId="1" xfId="1" applyNumberFormat="1" applyFont="1" applyFill="1" applyBorder="1" applyAlignment="1">
      <alignment vertical="center"/>
    </xf>
    <xf numFmtId="10" fontId="29" fillId="0" borderId="1" xfId="3" applyNumberFormat="1" applyFont="1" applyFill="1" applyBorder="1" applyAlignment="1">
      <alignment vertical="center"/>
    </xf>
    <xf numFmtId="0" fontId="20" fillId="0" borderId="1" xfId="0" applyFont="1" applyFill="1" applyBorder="1" applyAlignment="1">
      <alignment horizontal="left" vertical="center"/>
    </xf>
    <xf numFmtId="10" fontId="28" fillId="0" borderId="1" xfId="3" applyNumberFormat="1" applyFont="1" applyFill="1" applyBorder="1" applyAlignment="1">
      <alignment vertical="center"/>
    </xf>
    <xf numFmtId="183" fontId="20" fillId="0" borderId="1" xfId="0" applyNumberFormat="1" applyFont="1" applyFill="1" applyBorder="1" applyAlignment="1">
      <alignment vertical="center"/>
    </xf>
    <xf numFmtId="184" fontId="17" fillId="0" borderId="1" xfId="1" applyNumberFormat="1" applyFont="1" applyFill="1" applyBorder="1" applyAlignment="1">
      <alignment vertical="center"/>
    </xf>
    <xf numFmtId="182" fontId="13" fillId="0" borderId="1" xfId="52" applyNumberFormat="1" applyFont="1" applyFill="1" applyBorder="1" applyAlignment="1">
      <alignment vertical="center"/>
    </xf>
    <xf numFmtId="184" fontId="13" fillId="0" borderId="1" xfId="1" applyNumberFormat="1" applyFont="1" applyFill="1" applyBorder="1" applyAlignment="1">
      <alignment vertical="center"/>
    </xf>
    <xf numFmtId="3" fontId="13" fillId="0" borderId="1" xfId="0" applyNumberFormat="1" applyFont="1" applyFill="1" applyBorder="1" applyAlignment="1" applyProtection="1">
      <alignment vertical="center" wrapText="1"/>
    </xf>
    <xf numFmtId="9" fontId="26" fillId="0" borderId="1" xfId="3" applyFont="1" applyFill="1" applyBorder="1" applyAlignment="1">
      <alignment vertical="center"/>
    </xf>
    <xf numFmtId="3" fontId="13" fillId="0" borderId="9" xfId="0" applyNumberFormat="1" applyFont="1" applyFill="1" applyBorder="1" applyAlignment="1" applyProtection="1">
      <alignment vertical="center"/>
    </xf>
    <xf numFmtId="184" fontId="31" fillId="0" borderId="1" xfId="1" applyNumberFormat="1" applyFont="1" applyFill="1" applyBorder="1" applyAlignment="1">
      <alignment vertical="center"/>
    </xf>
    <xf numFmtId="182" fontId="29" fillId="0" borderId="1" xfId="0" applyNumberFormat="1" applyFont="1" applyFill="1" applyBorder="1" applyAlignment="1">
      <alignment horizontal="right" vertical="center"/>
    </xf>
    <xf numFmtId="184" fontId="0" fillId="0" borderId="1" xfId="1" applyNumberFormat="1" applyFont="1" applyFill="1" applyBorder="1" applyAlignment="1">
      <alignment vertical="center"/>
    </xf>
    <xf numFmtId="0" fontId="27" fillId="0" borderId="1" xfId="0" applyFont="1" applyFill="1" applyBorder="1" applyAlignment="1">
      <alignment vertical="center"/>
    </xf>
    <xf numFmtId="182" fontId="27" fillId="0" borderId="1" xfId="0" applyNumberFormat="1" applyFont="1" applyFill="1" applyBorder="1" applyAlignment="1">
      <alignment vertical="center"/>
    </xf>
    <xf numFmtId="182" fontId="35" fillId="0" borderId="1" xfId="60" applyNumberFormat="1" applyFont="1" applyFill="1" applyBorder="1" applyAlignment="1">
      <alignment vertical="center" wrapText="1"/>
    </xf>
    <xf numFmtId="0" fontId="0" fillId="0" borderId="1" xfId="60" applyFont="1" applyFill="1" applyBorder="1" applyAlignment="1">
      <alignment vertical="center" wrapText="1"/>
    </xf>
    <xf numFmtId="184" fontId="35" fillId="0" borderId="1" xfId="1" applyNumberFormat="1" applyFont="1" applyFill="1" applyBorder="1" applyAlignment="1">
      <alignment vertical="center" wrapText="1"/>
    </xf>
    <xf numFmtId="184" fontId="13" fillId="0" borderId="1" xfId="1" applyNumberFormat="1" applyFont="1" applyFill="1" applyBorder="1" applyAlignment="1">
      <alignment horizontal="right" vertical="center"/>
    </xf>
    <xf numFmtId="184" fontId="17" fillId="0" borderId="0" xfId="1" applyNumberFormat="1" applyFont="1" applyFill="1" applyAlignment="1"/>
    <xf numFmtId="183" fontId="0" fillId="0" borderId="0" xfId="55" applyNumberFormat="1" applyFont="1" applyFill="1">
      <alignment vertical="center"/>
    </xf>
    <xf numFmtId="183" fontId="56" fillId="0" borderId="0" xfId="55" applyNumberFormat="1" applyFont="1" applyFill="1">
      <alignment vertical="center"/>
    </xf>
    <xf numFmtId="178" fontId="0" fillId="0" borderId="0" xfId="55" applyNumberFormat="1" applyFill="1" applyAlignment="1">
      <alignment horizontal="right" vertical="center"/>
    </xf>
    <xf numFmtId="184" fontId="0" fillId="0" borderId="0" xfId="1" applyNumberFormat="1" applyFont="1" applyFill="1">
      <alignment vertical="center"/>
    </xf>
    <xf numFmtId="182" fontId="56" fillId="0" borderId="0" xfId="55" applyNumberFormat="1" applyFont="1" applyFill="1">
      <alignment vertical="center"/>
    </xf>
    <xf numFmtId="10" fontId="0" fillId="0" borderId="0" xfId="55" applyNumberFormat="1" applyFill="1" applyAlignment="1">
      <alignment horizontal="right" vertical="center"/>
    </xf>
    <xf numFmtId="183" fontId="57" fillId="0" borderId="0" xfId="55" applyNumberFormat="1" applyFont="1" applyFill="1" applyAlignment="1">
      <alignment horizontal="center" vertical="center"/>
    </xf>
    <xf numFmtId="183" fontId="58" fillId="0" borderId="0" xfId="55" applyNumberFormat="1" applyFont="1" applyFill="1" applyAlignment="1">
      <alignment horizontal="center" vertical="center"/>
    </xf>
    <xf numFmtId="178" fontId="51" fillId="0" borderId="0" xfId="55" applyNumberFormat="1" applyFont="1" applyFill="1" applyAlignment="1">
      <alignment horizontal="right" vertical="center"/>
    </xf>
    <xf numFmtId="0" fontId="0" fillId="0" borderId="8" xfId="52" applyFill="1" applyBorder="1" applyAlignment="1">
      <alignment horizontal="right" vertical="center"/>
    </xf>
    <xf numFmtId="183" fontId="22" fillId="0" borderId="1" xfId="68" applyNumberFormat="1" applyFont="1" applyFill="1" applyBorder="1" applyAlignment="1" applyProtection="1">
      <alignment horizontal="center" vertical="center" wrapText="1"/>
      <protection locked="0"/>
    </xf>
    <xf numFmtId="183" fontId="59" fillId="0" borderId="1" xfId="68" applyNumberFormat="1" applyFont="1" applyFill="1" applyBorder="1" applyAlignment="1" applyProtection="1">
      <alignment horizontal="center" vertical="center" wrapText="1"/>
      <protection locked="0"/>
    </xf>
    <xf numFmtId="0" fontId="20" fillId="0" borderId="1" xfId="68" applyFont="1" applyFill="1" applyBorder="1" applyAlignment="1" applyProtection="1">
      <alignment horizontal="center" vertical="center" wrapText="1"/>
      <protection locked="0"/>
    </xf>
    <xf numFmtId="0" fontId="20" fillId="0" borderId="10" xfId="55" applyFont="1" applyFill="1" applyBorder="1" applyAlignment="1">
      <alignment horizontal="center" vertical="center"/>
    </xf>
    <xf numFmtId="0" fontId="20" fillId="0" borderId="11" xfId="55" applyFont="1" applyFill="1" applyBorder="1" applyAlignment="1">
      <alignment horizontal="center" vertical="center"/>
    </xf>
    <xf numFmtId="184" fontId="20" fillId="0" borderId="1" xfId="1" applyNumberFormat="1" applyFont="1" applyFill="1" applyBorder="1" applyAlignment="1" applyProtection="1">
      <alignment horizontal="center" vertical="center" wrapText="1"/>
      <protection locked="0"/>
    </xf>
    <xf numFmtId="182" fontId="26" fillId="0" borderId="1" xfId="55" applyNumberFormat="1" applyFont="1" applyFill="1" applyBorder="1">
      <alignment vertical="center"/>
    </xf>
    <xf numFmtId="183" fontId="60" fillId="0" borderId="1" xfId="55" applyNumberFormat="1" applyFont="1" applyFill="1" applyBorder="1">
      <alignment vertical="center"/>
    </xf>
    <xf numFmtId="10" fontId="61" fillId="0" borderId="1" xfId="3" applyNumberFormat="1" applyFont="1" applyFill="1" applyBorder="1" applyAlignment="1">
      <alignment horizontal="center" vertical="center"/>
    </xf>
    <xf numFmtId="184" fontId="39" fillId="0" borderId="1" xfId="1" applyNumberFormat="1" applyFont="1" applyFill="1" applyBorder="1">
      <alignment vertical="center"/>
    </xf>
    <xf numFmtId="182" fontId="60" fillId="0" borderId="1" xfId="55" applyNumberFormat="1" applyFont="1" applyFill="1" applyBorder="1">
      <alignment vertical="center"/>
    </xf>
    <xf numFmtId="10" fontId="62" fillId="0" borderId="10" xfId="55" applyNumberFormat="1" applyFont="1" applyFill="1" applyBorder="1" applyAlignment="1">
      <alignment horizontal="right" vertical="center"/>
    </xf>
    <xf numFmtId="0" fontId="20" fillId="0" borderId="17" xfId="67" applyFont="1" applyFill="1" applyBorder="1" applyAlignment="1" applyProtection="1">
      <alignment horizontal="center" vertical="center" wrapText="1"/>
      <protection locked="0"/>
    </xf>
    <xf numFmtId="0" fontId="20" fillId="0" borderId="15" xfId="67" applyFont="1" applyFill="1" applyBorder="1" applyAlignment="1" applyProtection="1">
      <alignment horizontal="center" vertical="center" wrapText="1"/>
      <protection locked="0"/>
    </xf>
    <xf numFmtId="10" fontId="63" fillId="0" borderId="10" xfId="55" applyNumberFormat="1" applyFont="1" applyFill="1" applyBorder="1" applyAlignment="1">
      <alignment horizontal="righ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184" fontId="0" fillId="0" borderId="1" xfId="1" applyNumberFormat="1" applyFont="1" applyFill="1" applyBorder="1">
      <alignment vertical="center"/>
    </xf>
    <xf numFmtId="182" fontId="33" fillId="0" borderId="1" xfId="52" applyNumberFormat="1" applyFont="1" applyFill="1" applyBorder="1">
      <alignment vertical="center"/>
    </xf>
    <xf numFmtId="182" fontId="33" fillId="0" borderId="1" xfId="52" applyNumberFormat="1" applyFont="1" applyFill="1" applyBorder="1" applyAlignment="1">
      <alignment horizontal="right" vertical="center"/>
    </xf>
    <xf numFmtId="182" fontId="33" fillId="0" borderId="9" xfId="0" applyNumberFormat="1" applyFont="1" applyFill="1" applyBorder="1" applyAlignment="1">
      <alignment vertical="center"/>
    </xf>
    <xf numFmtId="10" fontId="63" fillId="0" borderId="1" xfId="55" applyNumberFormat="1" applyFont="1" applyFill="1" applyBorder="1" applyAlignment="1">
      <alignment horizontal="right" vertical="center"/>
    </xf>
    <xf numFmtId="178" fontId="38" fillId="0" borderId="1" xfId="55" applyNumberFormat="1" applyFont="1" applyFill="1" applyBorder="1" applyAlignment="1">
      <alignment horizontal="right" vertical="center"/>
    </xf>
    <xf numFmtId="0" fontId="20" fillId="0" borderId="1" xfId="67" applyFont="1" applyFill="1" applyBorder="1" applyAlignment="1" applyProtection="1">
      <alignment horizontal="center" vertical="center" wrapText="1"/>
      <protection locked="0"/>
    </xf>
    <xf numFmtId="0" fontId="63" fillId="0" borderId="1" xfId="55" applyFont="1" applyFill="1" applyBorder="1">
      <alignment vertical="center"/>
    </xf>
    <xf numFmtId="183" fontId="33" fillId="0" borderId="1" xfId="0" applyNumberFormat="1" applyFont="1" applyFill="1" applyBorder="1" applyAlignment="1">
      <alignment vertical="center"/>
    </xf>
    <xf numFmtId="178" fontId="63" fillId="0" borderId="1" xfId="55" applyNumberFormat="1" applyFont="1" applyFill="1" applyBorder="1" applyAlignment="1">
      <alignment horizontal="right" vertical="center"/>
    </xf>
    <xf numFmtId="0" fontId="64" fillId="0" borderId="1" xfId="67" applyFont="1" applyFill="1" applyBorder="1" applyAlignment="1" applyProtection="1">
      <alignment horizontal="left" vertical="center" wrapText="1"/>
      <protection locked="0"/>
    </xf>
    <xf numFmtId="184" fontId="4" fillId="0" borderId="1" xfId="1" applyNumberFormat="1" applyFont="1" applyFill="1" applyBorder="1" applyAlignment="1">
      <alignment vertical="center"/>
    </xf>
    <xf numFmtId="184" fontId="63" fillId="0" borderId="1" xfId="1" applyNumberFormat="1" applyFont="1" applyFill="1" applyBorder="1" applyAlignment="1">
      <alignment horizontal="right" vertical="center"/>
    </xf>
    <xf numFmtId="182" fontId="33" fillId="0" borderId="1" xfId="55" applyNumberFormat="1" applyFont="1" applyFill="1" applyBorder="1" applyAlignment="1">
      <alignment horizontal="right" vertical="center"/>
    </xf>
    <xf numFmtId="182" fontId="0" fillId="0" borderId="1" xfId="55" applyNumberFormat="1" applyFont="1" applyFill="1" applyBorder="1">
      <alignment vertical="center"/>
    </xf>
    <xf numFmtId="0" fontId="33" fillId="0" borderId="1" xfId="55" applyFont="1" applyFill="1" applyBorder="1">
      <alignment vertical="center"/>
    </xf>
    <xf numFmtId="182" fontId="0" fillId="0" borderId="11" xfId="55" applyNumberFormat="1" applyFont="1" applyFill="1" applyBorder="1">
      <alignment vertical="center"/>
    </xf>
    <xf numFmtId="183" fontId="0" fillId="0" borderId="1" xfId="55" applyNumberFormat="1" applyFont="1" applyFill="1" applyBorder="1">
      <alignment vertical="center"/>
    </xf>
    <xf numFmtId="178" fontId="0" fillId="0" borderId="1" xfId="55" applyNumberFormat="1" applyFont="1" applyFill="1" applyBorder="1" applyAlignment="1">
      <alignment horizontal="right" vertical="center"/>
    </xf>
    <xf numFmtId="183" fontId="56" fillId="0" borderId="1" xfId="55" applyNumberFormat="1" applyFont="1" applyFill="1" applyBorder="1">
      <alignment vertical="center"/>
    </xf>
    <xf numFmtId="178" fontId="0" fillId="0" borderId="1" xfId="55" applyNumberFormat="1" applyFill="1" applyBorder="1" applyAlignment="1">
      <alignment horizontal="right" vertical="center"/>
    </xf>
    <xf numFmtId="0" fontId="13" fillId="0" borderId="10" xfId="0" applyFont="1" applyFill="1" applyBorder="1" applyAlignment="1">
      <alignment vertical="center"/>
    </xf>
    <xf numFmtId="0" fontId="13" fillId="0" borderId="11" xfId="0" applyFont="1" applyFill="1" applyBorder="1" applyAlignment="1">
      <alignment vertical="center"/>
    </xf>
    <xf numFmtId="182" fontId="56" fillId="0" borderId="1" xfId="55" applyNumberFormat="1" applyFont="1" applyFill="1" applyBorder="1">
      <alignment vertical="center"/>
    </xf>
    <xf numFmtId="184" fontId="0" fillId="0" borderId="0" xfId="55" applyNumberFormat="1" applyFill="1">
      <alignment vertical="center"/>
    </xf>
    <xf numFmtId="10" fontId="62" fillId="0" borderId="1" xfId="55" applyNumberFormat="1" applyFont="1" applyFill="1" applyBorder="1" applyAlignment="1">
      <alignment horizontal="right" vertical="center" wrapText="1"/>
    </xf>
    <xf numFmtId="10" fontId="0" fillId="0" borderId="1" xfId="55" applyNumberFormat="1" applyFont="1" applyFill="1" applyBorder="1" applyAlignment="1">
      <alignment horizontal="right" vertical="center"/>
    </xf>
    <xf numFmtId="10" fontId="0" fillId="0" borderId="1" xfId="55" applyNumberFormat="1" applyFill="1" applyBorder="1" applyAlignment="1">
      <alignment horizontal="right" vertical="center"/>
    </xf>
    <xf numFmtId="0" fontId="0" fillId="0" borderId="0" xfId="0" applyBorder="1"/>
    <xf numFmtId="184" fontId="0" fillId="0" borderId="0" xfId="1" applyNumberFormat="1" applyFont="1" applyAlignment="1"/>
    <xf numFmtId="180" fontId="20" fillId="0" borderId="0" xfId="49" applyNumberFormat="1" applyFont="1" applyFill="1" applyBorder="1" applyAlignment="1">
      <alignment horizontal="center" vertical="center"/>
    </xf>
    <xf numFmtId="0" fontId="20" fillId="0" borderId="0" xfId="49" applyFont="1" applyFill="1" applyBorder="1" applyAlignment="1">
      <alignment horizontal="center" vertical="center"/>
    </xf>
    <xf numFmtId="0" fontId="0" fillId="0" borderId="0" xfId="52" applyBorder="1" applyAlignment="1">
      <alignment horizontal="center" vertical="center"/>
    </xf>
    <xf numFmtId="0" fontId="20" fillId="0" borderId="1" xfId="52" applyFont="1" applyFill="1" applyBorder="1" applyAlignment="1">
      <alignment horizontal="center" vertical="center"/>
    </xf>
    <xf numFmtId="0" fontId="64" fillId="0" borderId="1" xfId="52" applyFont="1" applyFill="1" applyBorder="1" applyAlignment="1">
      <alignment horizontal="center" vertical="center"/>
    </xf>
    <xf numFmtId="184" fontId="49" fillId="0" borderId="1" xfId="1" applyNumberFormat="1" applyFont="1" applyBorder="1">
      <alignment vertical="center"/>
    </xf>
    <xf numFmtId="182" fontId="49" fillId="0" borderId="1" xfId="52" applyNumberFormat="1" applyFont="1" applyBorder="1">
      <alignment vertical="center"/>
    </xf>
    <xf numFmtId="10" fontId="49" fillId="0" borderId="1" xfId="52" applyNumberFormat="1" applyFont="1" applyBorder="1" applyAlignment="1">
      <alignment horizontal="center" vertical="center"/>
    </xf>
    <xf numFmtId="0" fontId="64" fillId="0" borderId="1" xfId="49" applyFont="1" applyFill="1" applyBorder="1" applyAlignment="1">
      <alignment horizontal="left" vertical="center"/>
    </xf>
    <xf numFmtId="10" fontId="49" fillId="0" borderId="1" xfId="52" applyNumberFormat="1" applyFont="1" applyBorder="1">
      <alignment vertical="center"/>
    </xf>
    <xf numFmtId="182" fontId="49" fillId="0" borderId="1" xfId="52" applyNumberFormat="1" applyFont="1" applyFill="1" applyBorder="1">
      <alignment vertical="center"/>
    </xf>
    <xf numFmtId="0" fontId="15" fillId="0" borderId="1" xfId="52" applyFont="1" applyBorder="1">
      <alignment vertical="center"/>
    </xf>
    <xf numFmtId="184" fontId="21" fillId="0" borderId="1" xfId="1" applyNumberFormat="1" applyFont="1" applyFill="1" applyBorder="1">
      <alignment vertical="center"/>
    </xf>
    <xf numFmtId="182" fontId="21" fillId="0" borderId="1" xfId="52" applyNumberFormat="1" applyFont="1" applyBorder="1">
      <alignment vertical="center"/>
    </xf>
    <xf numFmtId="182" fontId="21" fillId="0" borderId="1" xfId="52" applyNumberFormat="1" applyFont="1" applyFill="1" applyBorder="1">
      <alignment vertical="center"/>
    </xf>
    <xf numFmtId="0" fontId="15" fillId="0" borderId="1" xfId="52" applyFont="1" applyBorder="1" applyAlignment="1">
      <alignment horizontal="left" vertical="center" indent="1"/>
    </xf>
    <xf numFmtId="0" fontId="31" fillId="0" borderId="1" xfId="58" applyFont="1" applyFill="1" applyBorder="1" applyAlignment="1">
      <alignment horizontal="left" vertical="center"/>
    </xf>
    <xf numFmtId="182" fontId="21" fillId="0" borderId="18" xfId="52" applyNumberFormat="1" applyFont="1" applyFill="1" applyBorder="1">
      <alignment vertical="center"/>
    </xf>
    <xf numFmtId="180" fontId="31" fillId="0" borderId="1" xfId="49" applyNumberFormat="1" applyFont="1" applyFill="1" applyBorder="1" applyAlignment="1">
      <alignment vertical="center"/>
    </xf>
    <xf numFmtId="0" fontId="15" fillId="0" borderId="1" xfId="52" applyFont="1" applyBorder="1" applyAlignment="1">
      <alignment horizontal="center" vertical="center"/>
    </xf>
    <xf numFmtId="0" fontId="49" fillId="0" borderId="1" xfId="52" applyFont="1" applyBorder="1">
      <alignment vertical="center"/>
    </xf>
    <xf numFmtId="0" fontId="0" fillId="0" borderId="1" xfId="0" applyBorder="1"/>
    <xf numFmtId="184" fontId="0" fillId="0" borderId="1" xfId="1" applyNumberFormat="1" applyFont="1" applyBorder="1" applyAlignment="1"/>
    <xf numFmtId="0" fontId="62" fillId="0" borderId="0" xfId="52" applyFont="1" applyBorder="1">
      <alignment vertical="center"/>
    </xf>
    <xf numFmtId="185" fontId="63" fillId="0" borderId="0" xfId="52" applyNumberFormat="1" applyFont="1" applyBorder="1" applyAlignment="1">
      <alignment horizontal="right" vertical="center"/>
    </xf>
    <xf numFmtId="0" fontId="17" fillId="0" borderId="0" xfId="58" applyFont="1" applyFill="1" applyAlignment="1">
      <alignment horizontal="right" vertical="center"/>
    </xf>
    <xf numFmtId="182" fontId="17" fillId="0" borderId="0" xfId="58" applyNumberFormat="1" applyFont="1" applyFill="1" applyBorder="1">
      <alignment vertical="center"/>
    </xf>
    <xf numFmtId="184" fontId="21" fillId="0" borderId="0" xfId="1" applyNumberFormat="1" applyFont="1" applyFill="1" applyBorder="1">
      <alignment vertical="center"/>
    </xf>
    <xf numFmtId="182" fontId="21" fillId="0" borderId="0" xfId="52" applyNumberFormat="1" applyFont="1" applyBorder="1">
      <alignment vertical="center"/>
    </xf>
    <xf numFmtId="182" fontId="0" fillId="0" borderId="0" xfId="0" applyNumberFormat="1" applyBorder="1"/>
    <xf numFmtId="182" fontId="21" fillId="0" borderId="0" xfId="52" applyNumberFormat="1" applyFont="1" applyFill="1" applyBorder="1">
      <alignment vertical="center"/>
    </xf>
    <xf numFmtId="184" fontId="0" fillId="0" borderId="0" xfId="1" applyNumberFormat="1" applyFont="1" applyBorder="1" applyAlignment="1"/>
    <xf numFmtId="0" fontId="17" fillId="0" borderId="0" xfId="58" applyFont="1" applyFill="1" applyBorder="1">
      <alignment vertical="center"/>
    </xf>
    <xf numFmtId="0" fontId="17" fillId="2" borderId="0" xfId="54" applyFont="1" applyFill="1" applyAlignment="1"/>
    <xf numFmtId="0" fontId="0" fillId="2" borderId="0" xfId="54" applyFill="1" applyAlignment="1"/>
    <xf numFmtId="182" fontId="0" fillId="2" borderId="0" xfId="54" applyNumberFormat="1" applyFill="1" applyAlignment="1">
      <alignment horizontal="center" vertical="center"/>
    </xf>
    <xf numFmtId="10" fontId="0" fillId="2" borderId="0" xfId="54" applyNumberFormat="1" applyFill="1" applyAlignment="1">
      <alignment horizontal="center" vertical="center"/>
    </xf>
    <xf numFmtId="179" fontId="0" fillId="2" borderId="0" xfId="54" applyNumberFormat="1" applyFill="1" applyAlignment="1">
      <alignment horizontal="center" vertical="center"/>
    </xf>
    <xf numFmtId="0" fontId="0" fillId="2" borderId="0" xfId="54" applyNumberFormat="1" applyFill="1" applyAlignment="1">
      <alignment horizontal="center" vertical="center"/>
    </xf>
    <xf numFmtId="183" fontId="0" fillId="2" borderId="0" xfId="54" applyNumberFormat="1" applyFill="1" applyAlignment="1"/>
    <xf numFmtId="179" fontId="0" fillId="2" borderId="0" xfId="54" applyNumberFormat="1" applyFill="1" applyAlignment="1"/>
    <xf numFmtId="10" fontId="0" fillId="2" borderId="0" xfId="54" applyNumberFormat="1" applyFill="1" applyAlignment="1"/>
    <xf numFmtId="0" fontId="37" fillId="2" borderId="0" xfId="54" applyFont="1" applyFill="1" applyAlignment="1">
      <alignment horizontal="center" vertical="center"/>
    </xf>
    <xf numFmtId="182" fontId="37" fillId="2" borderId="0" xfId="54" applyNumberFormat="1" applyFont="1" applyFill="1" applyAlignment="1">
      <alignment horizontal="center" vertical="center"/>
    </xf>
    <xf numFmtId="10" fontId="37" fillId="2" borderId="0" xfId="54" applyNumberFormat="1" applyFont="1" applyFill="1" applyAlignment="1">
      <alignment horizontal="center" vertical="center"/>
    </xf>
    <xf numFmtId="0" fontId="37" fillId="2" borderId="0" xfId="54" applyNumberFormat="1" applyFont="1" applyFill="1" applyAlignment="1">
      <alignment horizontal="center" vertical="center"/>
    </xf>
    <xf numFmtId="0" fontId="20" fillId="2" borderId="1" xfId="52" applyFont="1" applyFill="1" applyBorder="1" applyAlignment="1">
      <alignment horizontal="center" vertical="center"/>
    </xf>
    <xf numFmtId="0" fontId="20" fillId="0" borderId="1" xfId="68" applyNumberFormat="1" applyFont="1" applyFill="1" applyBorder="1" applyAlignment="1" applyProtection="1">
      <alignment horizontal="center" vertical="center" wrapText="1"/>
      <protection locked="0"/>
    </xf>
    <xf numFmtId="182" fontId="23" fillId="2" borderId="1" xfId="54" applyNumberFormat="1" applyFont="1" applyFill="1" applyBorder="1" applyAlignment="1">
      <alignment horizontal="right" vertical="center"/>
    </xf>
    <xf numFmtId="10" fontId="23" fillId="2" borderId="1" xfId="54" applyNumberFormat="1" applyFont="1" applyFill="1" applyBorder="1" applyAlignment="1">
      <alignment horizontal="right" vertical="center"/>
    </xf>
    <xf numFmtId="0" fontId="23" fillId="2" borderId="1" xfId="54" applyNumberFormat="1" applyFont="1" applyFill="1" applyBorder="1" applyAlignment="1">
      <alignment horizontal="right" vertical="center"/>
    </xf>
    <xf numFmtId="0" fontId="20" fillId="2" borderId="1" xfId="54" applyFont="1" applyFill="1" applyBorder="1" applyAlignment="1">
      <alignment vertical="center"/>
    </xf>
    <xf numFmtId="0" fontId="21" fillId="2" borderId="1" xfId="54" applyFont="1" applyFill="1" applyBorder="1">
      <alignment vertical="center"/>
    </xf>
    <xf numFmtId="182" fontId="13" fillId="2" borderId="1" xfId="0" applyNumberFormat="1" applyFont="1" applyFill="1" applyBorder="1" applyAlignment="1" applyProtection="1">
      <alignment vertical="center"/>
    </xf>
    <xf numFmtId="182" fontId="36" fillId="2" borderId="1" xfId="54" applyNumberFormat="1" applyFont="1" applyFill="1" applyBorder="1" applyAlignment="1">
      <alignment horizontal="right" vertical="center"/>
    </xf>
    <xf numFmtId="10" fontId="34" fillId="2" borderId="1" xfId="70" applyNumberFormat="1" applyFont="1" applyFill="1" applyBorder="1" applyAlignment="1">
      <alignment horizontal="right" vertical="center"/>
    </xf>
    <xf numFmtId="0" fontId="34" fillId="2" borderId="1" xfId="70" applyNumberFormat="1" applyFont="1" applyFill="1" applyBorder="1" applyAlignment="1">
      <alignment horizontal="right" vertical="center"/>
    </xf>
    <xf numFmtId="182" fontId="34" fillId="2" borderId="1" xfId="70" applyNumberFormat="1" applyFont="1" applyFill="1" applyBorder="1" applyAlignment="1">
      <alignment horizontal="right" vertical="center"/>
    </xf>
    <xf numFmtId="179" fontId="34" fillId="2" borderId="1" xfId="70" applyNumberFormat="1" applyFont="1" applyFill="1" applyBorder="1" applyAlignment="1">
      <alignment horizontal="right" vertical="center"/>
    </xf>
    <xf numFmtId="182" fontId="17" fillId="2" borderId="1" xfId="70" applyNumberFormat="1" applyFont="1" applyFill="1" applyBorder="1" applyAlignment="1">
      <alignment horizontal="right" vertical="center"/>
    </xf>
    <xf numFmtId="10" fontId="17" fillId="2" borderId="1" xfId="70" applyNumberFormat="1" applyFont="1" applyFill="1" applyBorder="1" applyAlignment="1">
      <alignment horizontal="right" vertical="center"/>
    </xf>
    <xf numFmtId="179" fontId="17" fillId="2" borderId="1" xfId="70" applyNumberFormat="1" applyFont="1" applyFill="1" applyBorder="1" applyAlignment="1">
      <alignment horizontal="right" vertical="center"/>
    </xf>
    <xf numFmtId="0" fontId="17" fillId="2" borderId="1" xfId="70" applyNumberFormat="1" applyFont="1" applyFill="1" applyBorder="1" applyAlignment="1">
      <alignment horizontal="right" vertical="center"/>
    </xf>
    <xf numFmtId="182" fontId="17" fillId="2" borderId="1" xfId="70" applyNumberFormat="1" applyFont="1" applyFill="1" applyBorder="1" applyAlignment="1">
      <alignment horizontal="center" vertical="center"/>
    </xf>
    <xf numFmtId="10" fontId="17" fillId="2" borderId="1" xfId="70" applyNumberFormat="1" applyFont="1" applyFill="1" applyBorder="1" applyAlignment="1">
      <alignment horizontal="center" vertical="center"/>
    </xf>
    <xf numFmtId="179" fontId="17" fillId="2" borderId="1" xfId="70" applyNumberFormat="1" applyFont="1" applyFill="1" applyBorder="1" applyAlignment="1">
      <alignment horizontal="center" vertical="center"/>
    </xf>
    <xf numFmtId="0" fontId="17" fillId="2" borderId="1" xfId="70" applyNumberFormat="1" applyFont="1" applyFill="1" applyBorder="1" applyAlignment="1">
      <alignment horizontal="center" vertical="center"/>
    </xf>
    <xf numFmtId="0" fontId="0" fillId="2" borderId="1" xfId="54" applyFill="1" applyBorder="1">
      <alignment vertical="center"/>
    </xf>
    <xf numFmtId="179" fontId="23" fillId="2" borderId="1" xfId="54" applyNumberFormat="1" applyFont="1" applyFill="1" applyBorder="1" applyAlignment="1">
      <alignment horizontal="right" vertical="center"/>
    </xf>
    <xf numFmtId="0" fontId="13" fillId="2" borderId="1" xfId="0" applyFont="1" applyFill="1" applyBorder="1" applyAlignment="1">
      <alignment horizontal="left" vertical="center"/>
    </xf>
    <xf numFmtId="0" fontId="0" fillId="2" borderId="1" xfId="54" applyFill="1" applyBorder="1" applyAlignment="1"/>
    <xf numFmtId="182" fontId="0" fillId="2" borderId="1" xfId="54" applyNumberFormat="1" applyFill="1" applyBorder="1" applyAlignment="1">
      <alignment horizontal="center" vertical="center"/>
    </xf>
    <xf numFmtId="10" fontId="0" fillId="2" borderId="1" xfId="54" applyNumberFormat="1" applyFill="1" applyBorder="1" applyAlignment="1">
      <alignment horizontal="center" vertical="center"/>
    </xf>
    <xf numFmtId="179" fontId="0" fillId="2" borderId="1" xfId="54" applyNumberFormat="1" applyFill="1" applyBorder="1" applyAlignment="1">
      <alignment horizontal="center" vertical="center"/>
    </xf>
    <xf numFmtId="0" fontId="0" fillId="2" borderId="1" xfId="54" applyNumberFormat="1" applyFill="1" applyBorder="1" applyAlignment="1">
      <alignment horizontal="center" vertical="center"/>
    </xf>
    <xf numFmtId="0" fontId="0" fillId="2" borderId="0" xfId="54" applyFill="1" applyAlignment="1">
      <alignment horizontal="left" vertical="center" wrapText="1"/>
    </xf>
    <xf numFmtId="10" fontId="18" fillId="2" borderId="0" xfId="52" applyNumberFormat="1" applyFont="1" applyFill="1" applyAlignment="1">
      <alignment horizontal="left" vertical="center"/>
    </xf>
    <xf numFmtId="0" fontId="21" fillId="2" borderId="8" xfId="54" applyFont="1" applyFill="1" applyBorder="1" applyAlignment="1">
      <alignment horizontal="right" vertical="center"/>
    </xf>
    <xf numFmtId="10" fontId="20" fillId="2" borderId="1" xfId="59" applyNumberFormat="1" applyFont="1" applyFill="1" applyBorder="1" applyAlignment="1">
      <alignment horizontal="right" vertical="center"/>
    </xf>
    <xf numFmtId="0" fontId="20" fillId="2" borderId="1" xfId="59" applyFont="1" applyFill="1" applyBorder="1" applyAlignment="1">
      <alignment horizontal="center" vertical="center"/>
    </xf>
    <xf numFmtId="183" fontId="20" fillId="2" borderId="1" xfId="54" applyNumberFormat="1" applyFont="1" applyFill="1" applyBorder="1" applyAlignment="1">
      <alignment vertical="center"/>
    </xf>
    <xf numFmtId="10" fontId="36" fillId="2" borderId="1" xfId="54" applyNumberFormat="1" applyFont="1" applyFill="1" applyBorder="1" applyAlignment="1">
      <alignment horizontal="right" vertical="center"/>
    </xf>
    <xf numFmtId="0" fontId="13" fillId="0" borderId="10" xfId="0" applyNumberFormat="1" applyFont="1" applyFill="1" applyBorder="1" applyAlignment="1" applyProtection="1">
      <alignment horizontal="left" vertical="center"/>
    </xf>
    <xf numFmtId="180" fontId="13" fillId="2" borderId="1" xfId="0" applyNumberFormat="1" applyFont="1" applyFill="1" applyBorder="1" applyAlignment="1" applyProtection="1">
      <alignment vertical="center"/>
    </xf>
    <xf numFmtId="10" fontId="13" fillId="2" borderId="1" xfId="0" applyNumberFormat="1" applyFont="1" applyFill="1" applyBorder="1" applyAlignment="1" applyProtection="1">
      <alignment vertical="center"/>
    </xf>
    <xf numFmtId="179" fontId="36" fillId="2" borderId="1" xfId="54" applyNumberFormat="1" applyFont="1" applyFill="1" applyBorder="1" applyAlignment="1">
      <alignment horizontal="right" vertical="center"/>
    </xf>
    <xf numFmtId="0" fontId="17" fillId="2" borderId="1" xfId="54" applyFont="1" applyFill="1" applyBorder="1" applyAlignment="1"/>
    <xf numFmtId="0" fontId="65" fillId="2" borderId="1" xfId="52" applyFont="1" applyFill="1" applyBorder="1" applyAlignment="1">
      <alignment horizontal="right" vertical="center"/>
    </xf>
    <xf numFmtId="10" fontId="17" fillId="2" borderId="1" xfId="54" applyNumberFormat="1" applyFont="1" applyFill="1" applyBorder="1" applyAlignment="1"/>
    <xf numFmtId="182" fontId="34" fillId="0" borderId="0" xfId="0" applyNumberFormat="1" applyFont="1" applyFill="1" applyAlignment="1">
      <alignment horizontal="right"/>
    </xf>
    <xf numFmtId="182" fontId="37" fillId="0" borderId="0" xfId="52" applyNumberFormat="1" applyFont="1" applyFill="1" applyAlignment="1">
      <alignment horizontal="center" vertical="center"/>
    </xf>
    <xf numFmtId="182" fontId="66" fillId="0" borderId="0" xfId="52" applyNumberFormat="1" applyFont="1" applyFill="1" applyAlignment="1">
      <alignment horizontal="right" vertical="center"/>
    </xf>
    <xf numFmtId="0" fontId="0" fillId="2" borderId="8" xfId="52" applyFill="1" applyBorder="1" applyAlignment="1">
      <alignment horizontal="center" vertical="center"/>
    </xf>
    <xf numFmtId="182" fontId="34" fillId="2" borderId="0" xfId="0" applyNumberFormat="1" applyFont="1" applyFill="1" applyBorder="1" applyAlignment="1" applyProtection="1">
      <alignment horizontal="right" vertical="center"/>
      <protection locked="0"/>
    </xf>
    <xf numFmtId="182" fontId="20" fillId="2" borderId="1" xfId="0" applyNumberFormat="1" applyFont="1" applyFill="1" applyBorder="1" applyAlignment="1">
      <alignment horizontal="center" vertical="center"/>
    </xf>
    <xf numFmtId="182" fontId="64" fillId="2" borderId="1" xfId="0" applyNumberFormat="1" applyFont="1" applyFill="1" applyBorder="1" applyAlignment="1">
      <alignment horizontal="right" vertical="center"/>
    </xf>
    <xf numFmtId="182" fontId="64" fillId="2" borderId="1" xfId="0" applyNumberFormat="1" applyFont="1" applyFill="1" applyBorder="1" applyAlignment="1">
      <alignment vertical="center"/>
    </xf>
    <xf numFmtId="0" fontId="22" fillId="2" borderId="1" xfId="52" applyFont="1" applyFill="1" applyBorder="1">
      <alignment vertical="center"/>
    </xf>
    <xf numFmtId="182" fontId="43" fillId="2" borderId="1" xfId="0" applyNumberFormat="1" applyFont="1" applyFill="1" applyBorder="1" applyAlignment="1" applyProtection="1">
      <alignment vertical="center"/>
    </xf>
    <xf numFmtId="0" fontId="0" fillId="0" borderId="1" xfId="0" applyBorder="1" applyAlignment="1">
      <alignment horizontal="left" indent="1"/>
    </xf>
    <xf numFmtId="179" fontId="0" fillId="0" borderId="1" xfId="0" applyNumberFormat="1" applyBorder="1"/>
    <xf numFmtId="0" fontId="0" fillId="0" borderId="1" xfId="0" applyFont="1" applyBorder="1" applyAlignment="1">
      <alignment horizontal="left" vertical="center" indent="1"/>
    </xf>
    <xf numFmtId="0" fontId="4" fillId="2" borderId="1" xfId="0" applyFont="1" applyFill="1" applyBorder="1" applyAlignment="1">
      <alignment horizontal="left" vertical="center"/>
    </xf>
    <xf numFmtId="182" fontId="0" fillId="0" borderId="1" xfId="66" applyNumberFormat="1" applyFont="1" applyFill="1" applyBorder="1" applyAlignment="1">
      <alignment horizontal="right" vertical="center"/>
    </xf>
    <xf numFmtId="3" fontId="35" fillId="0" borderId="1" xfId="50" applyNumberFormat="1" applyFont="1" applyFill="1" applyBorder="1" applyAlignment="1" applyProtection="1">
      <alignment horizontal="left" vertical="center"/>
    </xf>
    <xf numFmtId="182" fontId="35" fillId="2" borderId="1" xfId="57" applyNumberFormat="1" applyFont="1" applyFill="1" applyBorder="1" applyAlignment="1">
      <alignment vertical="center"/>
    </xf>
    <xf numFmtId="0" fontId="21" fillId="2" borderId="1" xfId="52" applyFont="1" applyFill="1" applyBorder="1">
      <alignment vertical="center"/>
    </xf>
    <xf numFmtId="182" fontId="35" fillId="2" borderId="1" xfId="57" applyNumberFormat="1" applyFont="1" applyFill="1" applyBorder="1" applyAlignment="1">
      <alignment horizontal="right" vertical="center"/>
    </xf>
    <xf numFmtId="182" fontId="0" fillId="0" borderId="1" xfId="50" applyNumberFormat="1" applyFont="1" applyFill="1" applyBorder="1" applyAlignment="1">
      <alignment horizontal="right" vertical="center"/>
    </xf>
    <xf numFmtId="182" fontId="35" fillId="0" borderId="1" xfId="50" applyNumberFormat="1" applyFont="1" applyFill="1" applyBorder="1" applyAlignment="1" applyProtection="1">
      <alignment vertical="center"/>
    </xf>
    <xf numFmtId="0" fontId="3" fillId="0" borderId="1" xfId="55" applyFont="1" applyFill="1" applyBorder="1" applyAlignment="1">
      <alignment horizontal="left" vertical="center"/>
    </xf>
    <xf numFmtId="182" fontId="3" fillId="0" borderId="1" xfId="55" applyNumberFormat="1" applyFont="1" applyFill="1" applyBorder="1" applyAlignment="1">
      <alignment vertical="center"/>
    </xf>
    <xf numFmtId="182" fontId="13" fillId="2" borderId="1" xfId="0" applyNumberFormat="1" applyFont="1" applyFill="1" applyBorder="1" applyAlignment="1" applyProtection="1">
      <alignment horizontal="right" vertical="center"/>
    </xf>
    <xf numFmtId="3" fontId="13" fillId="2" borderId="1" xfId="0" applyNumberFormat="1" applyFont="1" applyFill="1" applyBorder="1" applyAlignment="1" applyProtection="1">
      <alignment horizontal="left" vertical="center" indent="1"/>
    </xf>
    <xf numFmtId="0" fontId="67" fillId="0" borderId="0" xfId="59" applyFont="1" applyFill="1"/>
    <xf numFmtId="0" fontId="17" fillId="0" borderId="0" xfId="59" applyFont="1" applyFill="1"/>
    <xf numFmtId="183" fontId="17" fillId="0" borderId="0" xfId="59" applyNumberFormat="1" applyFont="1" applyFill="1" applyAlignment="1">
      <alignment vertical="center"/>
    </xf>
    <xf numFmtId="179" fontId="17" fillId="0" borderId="0" xfId="59" applyNumberFormat="1" applyFont="1" applyFill="1" applyAlignment="1">
      <alignment vertical="center"/>
    </xf>
    <xf numFmtId="179" fontId="52" fillId="0" borderId="0" xfId="52" applyNumberFormat="1" applyFont="1" applyFill="1" applyAlignment="1">
      <alignment horizontal="left" vertical="center"/>
    </xf>
    <xf numFmtId="179" fontId="53" fillId="0" borderId="0" xfId="52" applyNumberFormat="1" applyFont="1" applyFill="1" applyAlignment="1">
      <alignment horizontal="center" vertical="center"/>
    </xf>
    <xf numFmtId="179" fontId="35" fillId="0" borderId="0" xfId="52" applyNumberFormat="1" applyFont="1" applyFill="1" applyBorder="1" applyAlignment="1">
      <alignment vertical="center"/>
    </xf>
    <xf numFmtId="0" fontId="20" fillId="0" borderId="1" xfId="59" applyFont="1" applyFill="1" applyBorder="1" applyAlignment="1">
      <alignment horizontal="left" vertical="center" indent="4"/>
    </xf>
    <xf numFmtId="179" fontId="20" fillId="0" borderId="1" xfId="59" applyNumberFormat="1" applyFont="1" applyFill="1" applyBorder="1" applyAlignment="1">
      <alignment vertical="center"/>
    </xf>
    <xf numFmtId="0" fontId="68" fillId="0" borderId="17" xfId="59" applyFont="1" applyFill="1" applyBorder="1" applyAlignment="1">
      <alignment horizontal="left" vertical="center" indent="4"/>
    </xf>
    <xf numFmtId="0" fontId="68" fillId="0" borderId="15" xfId="59" applyFont="1" applyFill="1" applyBorder="1" applyAlignment="1">
      <alignment horizontal="left" vertical="center" indent="4"/>
    </xf>
    <xf numFmtId="179" fontId="69" fillId="0" borderId="9" xfId="0" applyNumberFormat="1" applyFont="1" applyFill="1" applyBorder="1" applyAlignment="1" applyProtection="1">
      <alignment vertical="center"/>
    </xf>
    <xf numFmtId="0" fontId="0" fillId="0" borderId="1" xfId="0" applyNumberFormat="1" applyBorder="1" applyAlignment="1">
      <alignment horizontal="left"/>
    </xf>
    <xf numFmtId="179" fontId="0" fillId="0" borderId="1" xfId="0" applyNumberFormat="1" applyBorder="1" applyAlignment="1"/>
    <xf numFmtId="0" fontId="0" fillId="0" borderId="1" xfId="0" applyNumberFormat="1" applyBorder="1" applyAlignment="1">
      <alignment horizontal="left" indent="1"/>
    </xf>
    <xf numFmtId="0" fontId="0" fillId="0" borderId="1" xfId="0" applyBorder="1" applyAlignment="1">
      <alignment horizontal="left" indent="2"/>
    </xf>
    <xf numFmtId="0" fontId="0" fillId="0" borderId="1" xfId="0" applyNumberFormat="1" applyBorder="1" applyAlignment="1">
      <alignment horizontal="left" indent="2"/>
    </xf>
    <xf numFmtId="179" fontId="0" fillId="0" borderId="19" xfId="0" applyNumberFormat="1" applyBorder="1" applyAlignment="1"/>
    <xf numFmtId="179" fontId="0" fillId="0" borderId="11" xfId="0" applyNumberFormat="1" applyBorder="1" applyAlignment="1"/>
    <xf numFmtId="183" fontId="17" fillId="0" borderId="0" xfId="59" applyNumberFormat="1" applyFont="1" applyFill="1"/>
    <xf numFmtId="0" fontId="0" fillId="0" borderId="16" xfId="0" applyNumberFormat="1" applyBorder="1" applyAlignment="1">
      <alignment horizontal="left" indent="1"/>
    </xf>
    <xf numFmtId="0" fontId="0" fillId="0" borderId="16" xfId="0" applyBorder="1" applyAlignment="1">
      <alignment horizontal="left" indent="2"/>
    </xf>
    <xf numFmtId="0" fontId="0" fillId="0" borderId="16" xfId="0" applyNumberFormat="1" applyBorder="1" applyAlignment="1">
      <alignment horizontal="left" indent="2"/>
    </xf>
    <xf numFmtId="0" fontId="0" fillId="0" borderId="1" xfId="0" applyBorder="1" applyAlignment="1">
      <alignment horizontal="left"/>
    </xf>
    <xf numFmtId="0" fontId="17" fillId="0" borderId="1" xfId="59" applyFont="1" applyFill="1" applyBorder="1" applyAlignment="1">
      <alignment horizontal="left" indent="1"/>
    </xf>
    <xf numFmtId="183" fontId="17" fillId="0" borderId="1" xfId="59" applyNumberFormat="1" applyFont="1" applyFill="1" applyBorder="1" applyAlignment="1">
      <alignment horizontal="left" vertical="center" indent="1"/>
    </xf>
    <xf numFmtId="179" fontId="17" fillId="0" borderId="1" xfId="59" applyNumberFormat="1" applyFont="1" applyFill="1" applyBorder="1" applyAlignment="1">
      <alignment vertical="center"/>
    </xf>
    <xf numFmtId="0" fontId="17" fillId="0" borderId="1" xfId="59" applyFont="1" applyFill="1" applyBorder="1" applyAlignment="1">
      <alignment horizontal="left" indent="2"/>
    </xf>
    <xf numFmtId="183" fontId="17" fillId="0" borderId="1" xfId="59" applyNumberFormat="1" applyFont="1" applyFill="1" applyBorder="1" applyAlignment="1">
      <alignment horizontal="left" vertical="center" indent="2"/>
    </xf>
    <xf numFmtId="0" fontId="0" fillId="0" borderId="2" xfId="52" applyFill="1" applyBorder="1" applyAlignment="1">
      <alignment vertical="center" wrapText="1"/>
    </xf>
    <xf numFmtId="0" fontId="17" fillId="0" borderId="0" xfId="57" applyFont="1" applyFill="1" applyAlignment="1">
      <alignment vertical="center"/>
    </xf>
    <xf numFmtId="182" fontId="17" fillId="0" borderId="0" xfId="57" applyNumberFormat="1" applyFont="1" applyFill="1"/>
    <xf numFmtId="10" fontId="17" fillId="0" borderId="0" xfId="57" applyNumberFormat="1" applyFont="1" applyFill="1"/>
    <xf numFmtId="179" fontId="17" fillId="0" borderId="0" xfId="57" applyNumberFormat="1" applyFont="1" applyFill="1"/>
    <xf numFmtId="0" fontId="17" fillId="0" borderId="0" xfId="57" applyNumberFormat="1" applyFont="1" applyFill="1"/>
    <xf numFmtId="183" fontId="17" fillId="0" borderId="0" xfId="57" applyNumberFormat="1" applyFont="1" applyFill="1" applyAlignment="1">
      <alignment horizontal="left" vertical="center"/>
    </xf>
    <xf numFmtId="10" fontId="17" fillId="0" borderId="0" xfId="1" applyNumberFormat="1" applyFont="1" applyFill="1" applyAlignment="1"/>
    <xf numFmtId="0" fontId="17" fillId="0" borderId="0" xfId="57" applyFont="1" applyFill="1"/>
    <xf numFmtId="0" fontId="20" fillId="0" borderId="1" xfId="57" applyFont="1" applyFill="1" applyBorder="1" applyAlignment="1">
      <alignment horizontal="center" vertical="center"/>
    </xf>
    <xf numFmtId="182" fontId="66" fillId="0" borderId="1" xfId="52" applyNumberFormat="1" applyFont="1" applyFill="1" applyBorder="1" applyAlignment="1">
      <alignment horizontal="center" vertical="center"/>
    </xf>
    <xf numFmtId="10" fontId="66" fillId="0" borderId="1" xfId="52" applyNumberFormat="1" applyFont="1" applyFill="1" applyBorder="1" applyAlignment="1">
      <alignment horizontal="center" vertical="center"/>
    </xf>
    <xf numFmtId="10" fontId="21" fillId="0" borderId="1" xfId="52" applyNumberFormat="1" applyFont="1" applyFill="1" applyBorder="1" applyAlignment="1">
      <alignment horizontal="center" vertical="center"/>
    </xf>
    <xf numFmtId="0" fontId="21" fillId="0" borderId="1" xfId="52" applyFont="1" applyFill="1" applyBorder="1" applyAlignment="1">
      <alignment horizontal="center" vertical="center"/>
    </xf>
    <xf numFmtId="0" fontId="20" fillId="0" borderId="1" xfId="57" applyFont="1" applyFill="1" applyBorder="1" applyAlignment="1">
      <alignment horizontal="left" vertical="center"/>
    </xf>
    <xf numFmtId="180" fontId="21" fillId="0" borderId="1" xfId="52" applyNumberFormat="1" applyFont="1" applyFill="1" applyBorder="1" applyAlignment="1">
      <alignment horizontal="center" vertical="center"/>
    </xf>
    <xf numFmtId="0" fontId="21" fillId="0" borderId="1" xfId="52" applyFont="1" applyFill="1" applyBorder="1" applyAlignment="1">
      <alignment vertical="center"/>
    </xf>
    <xf numFmtId="182" fontId="21" fillId="0" borderId="1" xfId="52" applyNumberFormat="1" applyFont="1" applyFill="1" applyBorder="1" applyAlignment="1">
      <alignment horizontal="center" vertical="center"/>
    </xf>
    <xf numFmtId="0" fontId="21" fillId="0" borderId="1" xfId="52" applyNumberFormat="1" applyFont="1" applyFill="1" applyBorder="1" applyAlignment="1">
      <alignment horizontal="center" vertical="center"/>
    </xf>
    <xf numFmtId="182" fontId="13" fillId="0" borderId="1" xfId="0" applyNumberFormat="1" applyFont="1" applyFill="1" applyBorder="1" applyAlignment="1" applyProtection="1">
      <alignment horizontal="center" vertical="center"/>
    </xf>
    <xf numFmtId="0" fontId="13" fillId="0" borderId="1" xfId="0" applyFont="1" applyFill="1" applyBorder="1" applyAlignment="1">
      <alignment horizontal="left" vertical="center"/>
    </xf>
    <xf numFmtId="182" fontId="34" fillId="0" borderId="1" xfId="0" applyNumberFormat="1" applyFont="1" applyFill="1" applyBorder="1" applyAlignment="1">
      <alignment horizontal="center" vertical="center"/>
    </xf>
    <xf numFmtId="182" fontId="34" fillId="0" borderId="1" xfId="57" applyNumberFormat="1" applyFont="1" applyFill="1" applyBorder="1" applyAlignment="1">
      <alignment horizontal="center" vertical="center"/>
    </xf>
    <xf numFmtId="10" fontId="34" fillId="0" borderId="1" xfId="57" applyNumberFormat="1" applyFont="1" applyFill="1" applyBorder="1" applyAlignment="1">
      <alignment horizontal="center" vertical="center"/>
    </xf>
    <xf numFmtId="10" fontId="0" fillId="0" borderId="1" xfId="50" applyNumberFormat="1" applyFont="1" applyFill="1" applyBorder="1" applyAlignment="1">
      <alignment horizontal="right" vertical="center"/>
    </xf>
    <xf numFmtId="182" fontId="0" fillId="0" borderId="1" xfId="50" applyNumberFormat="1" applyFont="1" applyFill="1" applyBorder="1" applyAlignment="1" applyProtection="1">
      <alignment vertical="center"/>
    </xf>
    <xf numFmtId="10" fontId="0" fillId="0" borderId="1" xfId="50" applyNumberFormat="1" applyFont="1" applyFill="1" applyBorder="1" applyAlignment="1" applyProtection="1">
      <alignment vertical="center"/>
    </xf>
    <xf numFmtId="182" fontId="34" fillId="0" borderId="1" xfId="57" applyNumberFormat="1" applyFont="1" applyFill="1" applyBorder="1" applyAlignment="1">
      <alignment horizontal="right" vertical="center"/>
    </xf>
    <xf numFmtId="10" fontId="34" fillId="0" borderId="1" xfId="57" applyNumberFormat="1" applyFont="1" applyFill="1" applyBorder="1" applyAlignment="1">
      <alignment horizontal="right" vertical="center"/>
    </xf>
    <xf numFmtId="179" fontId="34" fillId="0" borderId="1" xfId="57" applyNumberFormat="1" applyFont="1" applyFill="1" applyBorder="1" applyAlignment="1">
      <alignment horizontal="right" vertical="center"/>
    </xf>
    <xf numFmtId="0" fontId="34" fillId="0" borderId="1" xfId="57" applyNumberFormat="1" applyFont="1" applyFill="1" applyBorder="1" applyAlignment="1">
      <alignment horizontal="right" vertical="center"/>
    </xf>
    <xf numFmtId="0" fontId="17" fillId="0" borderId="1" xfId="57" applyFont="1" applyFill="1" applyBorder="1"/>
    <xf numFmtId="182" fontId="17" fillId="0" borderId="1" xfId="57" applyNumberFormat="1" applyFont="1" applyFill="1" applyBorder="1"/>
    <xf numFmtId="10" fontId="17" fillId="0" borderId="1" xfId="57" applyNumberFormat="1" applyFont="1" applyFill="1" applyBorder="1"/>
    <xf numFmtId="0" fontId="17" fillId="0" borderId="1" xfId="57" applyNumberFormat="1" applyFont="1" applyFill="1" applyBorder="1"/>
    <xf numFmtId="0" fontId="0" fillId="0" borderId="0" xfId="52" applyFill="1" applyAlignment="1">
      <alignment horizontal="left" vertical="center" wrapText="1"/>
    </xf>
    <xf numFmtId="182" fontId="18" fillId="0" borderId="0" xfId="52" applyNumberFormat="1" applyFont="1" applyFill="1" applyAlignment="1">
      <alignment horizontal="left" vertical="center"/>
    </xf>
    <xf numFmtId="184" fontId="18" fillId="0" borderId="0" xfId="1" applyNumberFormat="1" applyFont="1" applyFill="1" applyAlignment="1">
      <alignment horizontal="left" vertical="center"/>
    </xf>
    <xf numFmtId="10" fontId="18" fillId="0" borderId="0" xfId="1" applyNumberFormat="1" applyFont="1" applyFill="1" applyAlignment="1">
      <alignment horizontal="left" vertical="center"/>
    </xf>
    <xf numFmtId="182" fontId="0" fillId="0" borderId="0" xfId="52" applyNumberFormat="1" applyFill="1" applyBorder="1" applyAlignment="1">
      <alignment horizontal="center" vertical="center"/>
    </xf>
    <xf numFmtId="179" fontId="0" fillId="0" borderId="0" xfId="1" applyNumberFormat="1" applyFont="1" applyFill="1" applyBorder="1" applyAlignment="1">
      <alignment horizontal="center" vertical="center"/>
    </xf>
    <xf numFmtId="184" fontId="0" fillId="0" borderId="0" xfId="1" applyNumberFormat="1" applyFont="1" applyFill="1" applyBorder="1" applyAlignment="1">
      <alignment horizontal="center" vertical="center"/>
    </xf>
    <xf numFmtId="10" fontId="0" fillId="0" borderId="0" xfId="1" applyNumberFormat="1" applyFont="1" applyFill="1" applyBorder="1" applyAlignment="1">
      <alignment horizontal="center" vertical="center"/>
    </xf>
    <xf numFmtId="0" fontId="0" fillId="0" borderId="0" xfId="52" applyFont="1" applyFill="1" applyBorder="1" applyAlignment="1">
      <alignment horizontal="center" vertical="center"/>
    </xf>
    <xf numFmtId="184" fontId="66" fillId="0" borderId="1" xfId="1" applyNumberFormat="1" applyFont="1" applyFill="1" applyBorder="1" applyAlignment="1">
      <alignment horizontal="center" vertical="center"/>
    </xf>
    <xf numFmtId="10" fontId="66" fillId="0" borderId="1" xfId="1" applyNumberFormat="1" applyFont="1" applyFill="1" applyBorder="1" applyAlignment="1">
      <alignment horizontal="center" vertical="center"/>
    </xf>
    <xf numFmtId="184" fontId="21" fillId="0" borderId="1" xfId="1" applyNumberFormat="1" applyFont="1" applyFill="1" applyBorder="1" applyAlignment="1">
      <alignment horizontal="center" vertical="center"/>
    </xf>
    <xf numFmtId="184" fontId="17" fillId="0" borderId="1" xfId="1" applyNumberFormat="1" applyFont="1" applyFill="1" applyBorder="1" applyAlignment="1"/>
    <xf numFmtId="179" fontId="17" fillId="0" borderId="1" xfId="57" applyNumberFormat="1" applyFont="1" applyFill="1" applyBorder="1"/>
    <xf numFmtId="0" fontId="21" fillId="0" borderId="1" xfId="52" applyFont="1" applyFill="1" applyBorder="1" applyAlignment="1">
      <alignment horizontal="left" vertical="center"/>
    </xf>
    <xf numFmtId="0" fontId="70" fillId="0" borderId="1" xfId="50" applyFont="1" applyFill="1" applyBorder="1" applyAlignment="1">
      <alignment horizontal="left" vertical="center"/>
    </xf>
    <xf numFmtId="184" fontId="34" fillId="0" borderId="1" xfId="1" applyNumberFormat="1" applyFont="1" applyFill="1" applyBorder="1" applyAlignment="1">
      <alignment horizontal="center" vertical="center"/>
    </xf>
    <xf numFmtId="10" fontId="34" fillId="0" borderId="1" xfId="1" applyNumberFormat="1" applyFont="1" applyFill="1" applyBorder="1" applyAlignment="1">
      <alignment horizontal="center" vertical="center"/>
    </xf>
    <xf numFmtId="10" fontId="21" fillId="0" borderId="1" xfId="1" applyNumberFormat="1" applyFont="1" applyFill="1" applyBorder="1" applyAlignment="1">
      <alignment horizontal="center" vertical="center"/>
    </xf>
    <xf numFmtId="179" fontId="34" fillId="0" borderId="1" xfId="57" applyNumberFormat="1" applyFont="1" applyFill="1" applyBorder="1" applyAlignment="1">
      <alignment horizontal="right"/>
    </xf>
    <xf numFmtId="0" fontId="15" fillId="0" borderId="1" xfId="55" applyFont="1" applyFill="1" applyBorder="1" applyAlignment="1">
      <alignment horizontal="left" vertical="center" wrapText="1"/>
    </xf>
    <xf numFmtId="184" fontId="34" fillId="0" borderId="1" xfId="1" applyNumberFormat="1" applyFont="1" applyFill="1" applyBorder="1" applyAlignment="1">
      <alignment horizontal="right" vertical="center"/>
    </xf>
    <xf numFmtId="10" fontId="34" fillId="0" borderId="1" xfId="1" applyNumberFormat="1" applyFont="1" applyFill="1" applyBorder="1" applyAlignment="1">
      <alignment horizontal="right" vertical="center"/>
    </xf>
    <xf numFmtId="10" fontId="17" fillId="0" borderId="1" xfId="1" applyNumberFormat="1" applyFont="1" applyFill="1" applyBorder="1" applyAlignment="1"/>
    <xf numFmtId="0" fontId="17" fillId="0" borderId="0" xfId="57" applyFont="1" applyFill="1" applyAlignment="1">
      <alignment horizontal="left"/>
    </xf>
    <xf numFmtId="179" fontId="18" fillId="0" borderId="0" xfId="52" applyNumberFormat="1" applyFont="1" applyFill="1" applyAlignment="1">
      <alignment horizontal="left" vertical="center"/>
    </xf>
    <xf numFmtId="179" fontId="0" fillId="0" borderId="0" xfId="52" applyNumberFormat="1" applyFont="1" applyFill="1" applyBorder="1" applyAlignment="1">
      <alignment horizontal="center" vertical="center"/>
    </xf>
    <xf numFmtId="3" fontId="13" fillId="0" borderId="0" xfId="0" applyNumberFormat="1" applyFont="1" applyFill="1" applyBorder="1" applyAlignment="1" applyProtection="1">
      <alignment horizontal="right" vertical="center"/>
    </xf>
    <xf numFmtId="0" fontId="0" fillId="0" borderId="0" xfId="60" applyFill="1" applyAlignment="1">
      <alignment horizontal="left" vertical="center" indent="2"/>
    </xf>
    <xf numFmtId="182" fontId="0" fillId="0" borderId="0" xfId="60" applyNumberFormat="1" applyFill="1">
      <alignment vertical="center"/>
    </xf>
    <xf numFmtId="0" fontId="71" fillId="0" borderId="0" xfId="52" applyFont="1" applyFill="1" applyAlignment="1">
      <alignment horizontal="left" vertical="center"/>
    </xf>
    <xf numFmtId="0" fontId="72" fillId="0" borderId="0" xfId="52" applyFont="1" applyFill="1" applyAlignment="1">
      <alignment horizontal="center" vertical="center"/>
    </xf>
    <xf numFmtId="0" fontId="35" fillId="0" borderId="0" xfId="52" applyFont="1" applyFill="1" applyBorder="1" applyAlignment="1">
      <alignment horizontal="left" vertical="center" indent="2"/>
    </xf>
    <xf numFmtId="182" fontId="33" fillId="0" borderId="0" xfId="0" applyNumberFormat="1" applyFont="1" applyFill="1" applyBorder="1" applyAlignment="1" applyProtection="1">
      <alignment horizontal="right" vertical="center"/>
      <protection locked="0"/>
    </xf>
    <xf numFmtId="182" fontId="22" fillId="0" borderId="1" xfId="68" applyNumberFormat="1" applyFont="1" applyFill="1" applyBorder="1" applyAlignment="1" applyProtection="1">
      <alignment horizontal="center" vertical="center" wrapText="1"/>
      <protection locked="0"/>
    </xf>
    <xf numFmtId="182" fontId="22" fillId="0" borderId="1" xfId="68" applyNumberFormat="1" applyFont="1" applyFill="1" applyBorder="1" applyAlignment="1" applyProtection="1">
      <alignment horizontal="right" vertical="center" wrapText="1"/>
      <protection locked="0"/>
    </xf>
    <xf numFmtId="182" fontId="0" fillId="0" borderId="1" xfId="0" applyNumberFormat="1" applyBorder="1" applyAlignment="1"/>
    <xf numFmtId="0" fontId="21" fillId="0" borderId="2" xfId="60" applyFont="1" applyFill="1" applyBorder="1" applyAlignment="1">
      <alignment horizontal="left" vertical="center" wrapText="1"/>
    </xf>
    <xf numFmtId="0" fontId="0" fillId="0" borderId="0" xfId="52">
      <alignment vertical="center"/>
    </xf>
    <xf numFmtId="182" fontId="0" fillId="0" borderId="0" xfId="52" applyNumberFormat="1">
      <alignment vertical="center"/>
    </xf>
    <xf numFmtId="0" fontId="73" fillId="0" borderId="0" xfId="52" applyFont="1" applyFill="1" applyAlignment="1">
      <alignment horizontal="center" vertical="center"/>
    </xf>
    <xf numFmtId="182" fontId="0" fillId="0" borderId="0" xfId="52" applyNumberFormat="1" applyBorder="1" applyAlignment="1">
      <alignment horizontal="center" vertical="center"/>
    </xf>
    <xf numFmtId="0" fontId="0" fillId="0" borderId="0" xfId="52" applyFont="1" applyFill="1" applyAlignment="1">
      <alignment horizontal="center" vertical="center"/>
    </xf>
    <xf numFmtId="0" fontId="38" fillId="0" borderId="1" xfId="52" applyFont="1" applyBorder="1" applyAlignment="1">
      <alignment horizontal="center" vertical="center" wrapText="1"/>
    </xf>
    <xf numFmtId="182" fontId="74" fillId="0" borderId="1" xfId="52" applyNumberFormat="1" applyFont="1" applyBorder="1" applyAlignment="1">
      <alignment horizontal="center" vertical="center" wrapText="1"/>
    </xf>
    <xf numFmtId="182" fontId="0" fillId="0" borderId="1" xfId="52" applyNumberFormat="1" applyFont="1" applyBorder="1" applyAlignment="1">
      <alignment horizontal="center" vertical="center" wrapText="1"/>
    </xf>
    <xf numFmtId="0" fontId="38" fillId="0" borderId="20" xfId="52" applyFont="1" applyBorder="1" applyAlignment="1">
      <alignment horizontal="center" vertical="center"/>
    </xf>
    <xf numFmtId="182" fontId="38" fillId="0" borderId="1" xfId="52" applyNumberFormat="1" applyFont="1" applyFill="1" applyBorder="1" applyAlignment="1">
      <alignment horizontal="center" vertical="center"/>
    </xf>
    <xf numFmtId="0" fontId="43" fillId="0" borderId="10" xfId="52" applyFont="1" applyFill="1" applyBorder="1" applyAlignment="1">
      <alignment horizontal="center" vertical="center" wrapText="1"/>
    </xf>
    <xf numFmtId="0" fontId="0" fillId="0" borderId="1" xfId="0" applyFont="1" applyBorder="1" applyAlignment="1">
      <alignment horizontal="left" vertical="center"/>
    </xf>
    <xf numFmtId="182" fontId="0" fillId="0" borderId="1" xfId="52" applyNumberFormat="1" applyFill="1" applyBorder="1" applyAlignment="1">
      <alignment horizontal="center" vertical="center"/>
    </xf>
    <xf numFmtId="182" fontId="0" fillId="0" borderId="1" xfId="0" applyNumberFormat="1" applyBorder="1"/>
    <xf numFmtId="186" fontId="0" fillId="0" borderId="0" xfId="52" applyNumberFormat="1">
      <alignment vertical="center"/>
    </xf>
    <xf numFmtId="182" fontId="17" fillId="0" borderId="0" xfId="62" applyNumberFormat="1" applyFont="1" applyFill="1" applyAlignment="1">
      <alignment horizontal="right"/>
    </xf>
    <xf numFmtId="182" fontId="17" fillId="0" borderId="0" xfId="62" applyNumberFormat="1" applyFont="1" applyFill="1"/>
    <xf numFmtId="0" fontId="0" fillId="0" borderId="8" xfId="52" applyFill="1" applyBorder="1" applyAlignment="1">
      <alignment vertical="center"/>
    </xf>
    <xf numFmtId="182" fontId="0" fillId="0" borderId="8" xfId="52" applyNumberFormat="1" applyFill="1" applyBorder="1" applyAlignment="1">
      <alignment vertical="center"/>
    </xf>
    <xf numFmtId="182" fontId="21" fillId="0" borderId="0" xfId="52" applyNumberFormat="1" applyFont="1" applyFill="1" applyBorder="1" applyAlignment="1">
      <alignment horizontal="right" vertical="center"/>
    </xf>
    <xf numFmtId="182" fontId="20" fillId="0" borderId="1" xfId="62" applyNumberFormat="1" applyFont="1" applyFill="1" applyBorder="1" applyAlignment="1">
      <alignment horizontal="center" vertical="center"/>
    </xf>
    <xf numFmtId="182" fontId="20" fillId="0" borderId="1" xfId="62" applyNumberFormat="1" applyFont="1" applyFill="1" applyBorder="1" applyAlignment="1">
      <alignment horizontal="right" vertical="center"/>
    </xf>
    <xf numFmtId="182" fontId="74" fillId="0" borderId="1" xfId="52" applyNumberFormat="1" applyFont="1" applyFill="1" applyBorder="1">
      <alignment vertical="center"/>
    </xf>
    <xf numFmtId="182" fontId="22" fillId="0" borderId="1" xfId="52" applyNumberFormat="1" applyFont="1" applyFill="1" applyBorder="1">
      <alignment vertical="center"/>
    </xf>
    <xf numFmtId="0" fontId="38" fillId="0" borderId="1" xfId="52" applyFont="1" applyFill="1" applyBorder="1">
      <alignment vertical="center"/>
    </xf>
    <xf numFmtId="182" fontId="38" fillId="0" borderId="1" xfId="52" applyNumberFormat="1" applyFont="1" applyFill="1" applyBorder="1">
      <alignment vertical="center"/>
    </xf>
    <xf numFmtId="182" fontId="0" fillId="0" borderId="1" xfId="0" applyNumberFormat="1" applyBorder="1" applyAlignment="1">
      <alignment vertical="center"/>
    </xf>
    <xf numFmtId="182" fontId="0" fillId="0" borderId="1" xfId="52" applyNumberFormat="1" applyFont="1" applyFill="1" applyBorder="1" applyAlignment="1">
      <alignment horizontal="left" vertical="center"/>
    </xf>
    <xf numFmtId="180" fontId="17" fillId="0" borderId="0" xfId="62" applyNumberFormat="1" applyFont="1" applyFill="1"/>
    <xf numFmtId="182" fontId="0" fillId="0" borderId="1" xfId="52" applyNumberFormat="1" applyFont="1" applyFill="1" applyBorder="1">
      <alignment vertical="center"/>
    </xf>
    <xf numFmtId="182" fontId="24" fillId="0" borderId="1" xfId="62" applyNumberFormat="1" applyFont="1" applyFill="1" applyBorder="1"/>
    <xf numFmtId="182" fontId="17" fillId="0" borderId="1" xfId="62" applyNumberFormat="1" applyFont="1" applyFill="1" applyBorder="1"/>
    <xf numFmtId="182" fontId="66" fillId="0" borderId="1" xfId="52" applyNumberFormat="1" applyFont="1" applyFill="1" applyBorder="1">
      <alignment vertical="center"/>
    </xf>
    <xf numFmtId="182" fontId="67" fillId="0" borderId="1" xfId="62" applyNumberFormat="1" applyFont="1" applyFill="1" applyBorder="1"/>
    <xf numFmtId="182" fontId="0" fillId="0" borderId="1" xfId="52" applyNumberFormat="1" applyFont="1" applyFill="1" applyBorder="1" applyAlignment="1">
      <alignment horizontal="left" vertical="center" indent="1"/>
    </xf>
    <xf numFmtId="0" fontId="17" fillId="0" borderId="1" xfId="62" applyFont="1" applyFill="1" applyBorder="1"/>
    <xf numFmtId="0" fontId="15" fillId="2" borderId="1" xfId="55" applyFont="1" applyFill="1" applyBorder="1">
      <alignment vertical="center"/>
    </xf>
    <xf numFmtId="182" fontId="15" fillId="2" borderId="1" xfId="55" applyNumberFormat="1" applyFont="1" applyFill="1" applyBorder="1">
      <alignment vertical="center"/>
    </xf>
    <xf numFmtId="182" fontId="35" fillId="0" borderId="1" xfId="60" applyNumberFormat="1" applyFont="1" applyFill="1" applyBorder="1" applyAlignment="1">
      <alignment vertical="center"/>
    </xf>
    <xf numFmtId="182" fontId="0" fillId="0" borderId="1" xfId="52" applyNumberFormat="1" applyFont="1" applyFill="1" applyBorder="1" applyAlignment="1">
      <alignment horizontal="right" vertical="center"/>
    </xf>
    <xf numFmtId="182" fontId="21" fillId="2" borderId="1" xfId="52" applyNumberFormat="1" applyFont="1" applyFill="1" applyBorder="1" applyAlignment="1">
      <alignment horizontal="right" vertical="center"/>
    </xf>
    <xf numFmtId="0" fontId="13" fillId="0" borderId="1" xfId="55" applyFont="1" applyFill="1" applyBorder="1">
      <alignment vertical="center"/>
    </xf>
    <xf numFmtId="182" fontId="3" fillId="0" borderId="1" xfId="55" applyNumberFormat="1" applyFont="1" applyFill="1" applyBorder="1" applyAlignment="1">
      <alignment horizontal="right" vertical="center"/>
    </xf>
    <xf numFmtId="182" fontId="0" fillId="2" borderId="1" xfId="52" applyNumberFormat="1" applyFill="1" applyBorder="1">
      <alignment vertical="center"/>
    </xf>
    <xf numFmtId="0" fontId="35" fillId="2" borderId="2" xfId="52" applyFont="1" applyFill="1" applyBorder="1" applyAlignment="1">
      <alignment horizontal="left" vertical="center" wrapText="1"/>
    </xf>
    <xf numFmtId="182" fontId="35" fillId="0" borderId="0" xfId="52" applyNumberFormat="1" applyFont="1" applyFill="1" applyBorder="1" applyAlignment="1">
      <alignment horizontal="left" vertical="center" wrapText="1"/>
    </xf>
    <xf numFmtId="0" fontId="46" fillId="0" borderId="0" xfId="0" applyFont="1" applyFill="1" applyAlignment="1">
      <alignment horizontal="left" vertical="center" indent="2"/>
    </xf>
    <xf numFmtId="179" fontId="75" fillId="2" borderId="0" xfId="0" applyNumberFormat="1" applyFont="1" applyFill="1" applyAlignment="1">
      <alignment horizontal="right" vertical="center"/>
    </xf>
    <xf numFmtId="0" fontId="46" fillId="0" borderId="0" xfId="0" applyFont="1" applyFill="1" applyBorder="1" applyAlignment="1">
      <alignment vertical="center"/>
    </xf>
    <xf numFmtId="179" fontId="19" fillId="0" borderId="0" xfId="52" applyNumberFormat="1" applyFont="1" applyFill="1" applyAlignment="1">
      <alignment horizontal="center" vertical="center"/>
    </xf>
    <xf numFmtId="0" fontId="45" fillId="0" borderId="0" xfId="0" applyFont="1" applyFill="1" applyBorder="1" applyAlignment="1">
      <alignment vertical="center"/>
    </xf>
    <xf numFmtId="0" fontId="0" fillId="0" borderId="8" xfId="52" applyFill="1" applyBorder="1" applyAlignment="1">
      <alignment horizontal="right"/>
    </xf>
    <xf numFmtId="179" fontId="0" fillId="0" borderId="8" xfId="52" applyNumberFormat="1" applyFill="1" applyBorder="1" applyAlignment="1">
      <alignment horizontal="right"/>
    </xf>
    <xf numFmtId="0" fontId="20" fillId="0" borderId="1" xfId="62" applyFont="1" applyFill="1" applyBorder="1" applyAlignment="1">
      <alignment horizontal="left" vertical="center" indent="2"/>
    </xf>
    <xf numFmtId="179" fontId="76" fillId="2" borderId="1" xfId="62" applyNumberFormat="1" applyFont="1" applyFill="1" applyBorder="1" applyAlignment="1">
      <alignment horizontal="right" vertical="center"/>
    </xf>
    <xf numFmtId="0" fontId="22" fillId="0" borderId="1" xfId="67" applyFont="1" applyFill="1" applyBorder="1" applyAlignment="1" applyProtection="1">
      <alignment horizontal="left" vertical="center" wrapText="1" indent="2"/>
      <protection locked="0"/>
    </xf>
    <xf numFmtId="179" fontId="12" fillId="0" borderId="1" xfId="0" applyNumberFormat="1" applyFont="1" applyFill="1" applyBorder="1" applyAlignment="1" applyProtection="1">
      <alignment horizontal="right" vertical="center"/>
    </xf>
    <xf numFmtId="0" fontId="0" fillId="0" borderId="1" xfId="0" applyBorder="1" applyAlignment="1">
      <alignment horizontal="left" vertical="center" indent="2"/>
    </xf>
    <xf numFmtId="0" fontId="0" fillId="0" borderId="0" xfId="52" applyFill="1" applyAlignment="1">
      <alignment horizontal="left" vertical="center"/>
    </xf>
    <xf numFmtId="0" fontId="0" fillId="0" borderId="0" xfId="52" applyFill="1">
      <alignment vertical="center"/>
    </xf>
    <xf numFmtId="182" fontId="0" fillId="0" borderId="0" xfId="52" applyNumberFormat="1" applyFill="1">
      <alignment vertical="center"/>
    </xf>
    <xf numFmtId="10" fontId="0" fillId="0" borderId="0" xfId="52" applyNumberFormat="1" applyFill="1">
      <alignment vertical="center"/>
    </xf>
    <xf numFmtId="0" fontId="0" fillId="0" borderId="0" xfId="52" applyNumberFormat="1" applyFill="1">
      <alignment vertical="center"/>
    </xf>
    <xf numFmtId="0" fontId="77" fillId="0" borderId="0" xfId="52" applyFont="1" applyFill="1" applyAlignment="1">
      <alignment horizontal="center" vertical="center"/>
    </xf>
    <xf numFmtId="0" fontId="57" fillId="0" borderId="0" xfId="52" applyFont="1" applyFill="1" applyAlignment="1">
      <alignment horizontal="center" vertical="center"/>
    </xf>
    <xf numFmtId="182" fontId="57" fillId="0" borderId="0" xfId="52" applyNumberFormat="1" applyFont="1" applyFill="1" applyAlignment="1">
      <alignment horizontal="center" vertical="center"/>
    </xf>
    <xf numFmtId="10" fontId="57" fillId="0" borderId="0" xfId="52" applyNumberFormat="1" applyFont="1" applyFill="1" applyAlignment="1">
      <alignment horizontal="center" vertical="center"/>
    </xf>
    <xf numFmtId="0" fontId="57" fillId="0" borderId="0" xfId="52" applyNumberFormat="1" applyFont="1" applyFill="1" applyAlignment="1">
      <alignment horizontal="center" vertical="center"/>
    </xf>
    <xf numFmtId="10" fontId="74" fillId="0" borderId="1" xfId="52" applyNumberFormat="1" applyFont="1" applyFill="1" applyBorder="1">
      <alignment vertical="center"/>
    </xf>
    <xf numFmtId="10" fontId="78" fillId="0" borderId="1" xfId="52" applyNumberFormat="1" applyFont="1" applyFill="1" applyBorder="1">
      <alignment vertical="center"/>
    </xf>
    <xf numFmtId="0" fontId="3" fillId="0" borderId="1" xfId="55" applyFont="1" applyFill="1" applyBorder="1">
      <alignment vertical="center"/>
    </xf>
    <xf numFmtId="182" fontId="79" fillId="0" borderId="1" xfId="55" applyNumberFormat="1" applyFont="1" applyFill="1" applyBorder="1" applyAlignment="1">
      <alignment horizontal="right" vertical="center"/>
    </xf>
    <xf numFmtId="0" fontId="35" fillId="0" borderId="1" xfId="57" applyFont="1" applyFill="1" applyBorder="1" applyAlignment="1">
      <alignment vertical="center"/>
    </xf>
    <xf numFmtId="182" fontId="35" fillId="0" borderId="1" xfId="57" applyNumberFormat="1" applyFont="1" applyFill="1" applyBorder="1" applyAlignment="1">
      <alignment vertical="center"/>
    </xf>
    <xf numFmtId="0" fontId="78" fillId="0" borderId="1" xfId="52" applyNumberFormat="1" applyFont="1" applyFill="1" applyBorder="1">
      <alignment vertical="center"/>
    </xf>
    <xf numFmtId="182" fontId="35" fillId="0" borderId="1" xfId="57" applyNumberFormat="1" applyFont="1" applyFill="1" applyBorder="1" applyAlignment="1" applyProtection="1">
      <alignment vertical="center"/>
    </xf>
    <xf numFmtId="182" fontId="70" fillId="0" borderId="1" xfId="57" applyNumberFormat="1" applyFont="1" applyFill="1" applyBorder="1" applyAlignment="1">
      <alignment vertical="center"/>
    </xf>
    <xf numFmtId="0" fontId="3" fillId="0" borderId="1" xfId="55" applyFont="1" applyFill="1" applyBorder="1" applyAlignment="1">
      <alignment vertical="center" wrapText="1"/>
    </xf>
    <xf numFmtId="0" fontId="0" fillId="0" borderId="1" xfId="55" applyFont="1" applyFill="1" applyBorder="1">
      <alignment vertical="center"/>
    </xf>
    <xf numFmtId="0" fontId="0" fillId="0" borderId="1" xfId="52" applyFill="1" applyBorder="1">
      <alignment vertical="center"/>
    </xf>
    <xf numFmtId="182" fontId="0" fillId="0" borderId="1" xfId="52" applyNumberFormat="1" applyFill="1" applyBorder="1">
      <alignment vertical="center"/>
    </xf>
    <xf numFmtId="10" fontId="0" fillId="0" borderId="1" xfId="52" applyNumberFormat="1" applyFont="1" applyFill="1" applyBorder="1">
      <alignment vertical="center"/>
    </xf>
    <xf numFmtId="0" fontId="0" fillId="0" borderId="1" xfId="52" applyNumberFormat="1" applyFont="1" applyFill="1" applyBorder="1">
      <alignment vertical="center"/>
    </xf>
    <xf numFmtId="10" fontId="65" fillId="0" borderId="1" xfId="52" applyNumberFormat="1" applyFont="1" applyFill="1" applyBorder="1" applyAlignment="1">
      <alignment horizontal="right" vertical="center"/>
    </xf>
    <xf numFmtId="0" fontId="65" fillId="0" borderId="1" xfId="52" applyNumberFormat="1" applyFont="1" applyFill="1" applyBorder="1" applyAlignment="1">
      <alignment horizontal="right" vertical="center"/>
    </xf>
    <xf numFmtId="182" fontId="15" fillId="0" borderId="1" xfId="55" applyNumberFormat="1" applyFont="1" applyFill="1" applyBorder="1">
      <alignment vertical="center"/>
    </xf>
    <xf numFmtId="10" fontId="21" fillId="0" borderId="1" xfId="52" applyNumberFormat="1" applyFont="1" applyFill="1" applyBorder="1">
      <alignment vertical="center"/>
    </xf>
    <xf numFmtId="10" fontId="21" fillId="0" borderId="1" xfId="52" applyNumberFormat="1" applyFont="1" applyFill="1" applyBorder="1" applyAlignment="1">
      <alignment horizontal="right" vertical="center"/>
    </xf>
    <xf numFmtId="0" fontId="21" fillId="0" borderId="1" xfId="52" applyNumberFormat="1" applyFont="1" applyFill="1" applyBorder="1" applyAlignment="1">
      <alignment horizontal="right" vertical="center"/>
    </xf>
    <xf numFmtId="10" fontId="0" fillId="0" borderId="1" xfId="52" applyNumberFormat="1" applyFill="1" applyBorder="1">
      <alignment vertical="center"/>
    </xf>
    <xf numFmtId="0" fontId="0" fillId="0" borderId="1" xfId="52" applyNumberFormat="1" applyFill="1" applyBorder="1">
      <alignment vertical="center"/>
    </xf>
    <xf numFmtId="0" fontId="0" fillId="0" borderId="2" xfId="52" applyFont="1" applyFill="1" applyBorder="1" applyAlignment="1">
      <alignment horizontal="left" vertical="center" wrapText="1"/>
    </xf>
    <xf numFmtId="182" fontId="49" fillId="0" borderId="1" xfId="55" applyNumberFormat="1" applyFont="1" applyFill="1" applyBorder="1" applyAlignment="1">
      <alignment horizontal="right" vertical="center"/>
    </xf>
    <xf numFmtId="179" fontId="60" fillId="0" borderId="1" xfId="55" applyNumberFormat="1" applyFont="1" applyFill="1" applyBorder="1">
      <alignment vertical="center"/>
    </xf>
    <xf numFmtId="10" fontId="62" fillId="0" borderId="0" xfId="55" applyNumberFormat="1" applyFont="1" applyFill="1" applyBorder="1" applyAlignment="1">
      <alignment horizontal="right" vertical="center"/>
    </xf>
    <xf numFmtId="10" fontId="74" fillId="0" borderId="10" xfId="52" applyNumberFormat="1" applyFont="1" applyFill="1" applyBorder="1">
      <alignment vertical="center"/>
    </xf>
    <xf numFmtId="10" fontId="78" fillId="0" borderId="10" xfId="52" applyNumberFormat="1" applyFont="1" applyFill="1" applyBorder="1">
      <alignment vertical="center"/>
    </xf>
    <xf numFmtId="10" fontId="0" fillId="0" borderId="10" xfId="52" applyNumberFormat="1" applyFill="1" applyBorder="1">
      <alignment vertical="center"/>
    </xf>
    <xf numFmtId="10" fontId="21" fillId="0" borderId="10" xfId="52" applyNumberFormat="1" applyFont="1" applyFill="1" applyBorder="1" applyAlignment="1">
      <alignment horizontal="right" vertical="center"/>
    </xf>
    <xf numFmtId="179" fontId="0" fillId="0" borderId="0" xfId="54" applyNumberFormat="1" applyFill="1" applyAlignment="1">
      <alignment horizontal="center" vertical="center"/>
    </xf>
    <xf numFmtId="183" fontId="0" fillId="0" borderId="0" xfId="54" applyNumberFormat="1" applyFill="1" applyAlignment="1"/>
    <xf numFmtId="179" fontId="0" fillId="0" borderId="0" xfId="54" applyNumberFormat="1" applyFill="1" applyAlignment="1"/>
    <xf numFmtId="0" fontId="80" fillId="0" borderId="0" xfId="54" applyFont="1" applyFill="1" applyAlignment="1">
      <alignment horizontal="center" vertical="center"/>
    </xf>
    <xf numFmtId="0" fontId="0" fillId="0" borderId="8" xfId="54" applyFill="1" applyBorder="1" applyAlignment="1">
      <alignment horizontal="right"/>
    </xf>
    <xf numFmtId="182" fontId="12" fillId="0" borderId="1" xfId="54" applyNumberFormat="1" applyFont="1" applyFill="1" applyBorder="1" applyAlignment="1">
      <alignment horizontal="right" vertical="center"/>
    </xf>
    <xf numFmtId="182" fontId="17" fillId="0" borderId="0" xfId="54" applyNumberFormat="1" applyFont="1" applyFill="1" applyAlignment="1"/>
    <xf numFmtId="10" fontId="61" fillId="0" borderId="1" xfId="3" applyNumberFormat="1" applyFont="1" applyFill="1" applyBorder="1" applyAlignment="1">
      <alignment horizontal="right" vertical="center"/>
    </xf>
    <xf numFmtId="182" fontId="13" fillId="0" borderId="1" xfId="70" applyNumberFormat="1" applyFont="1" applyFill="1" applyBorder="1" applyAlignment="1">
      <alignment horizontal="right" vertical="center"/>
    </xf>
    <xf numFmtId="10" fontId="34" fillId="0" borderId="1" xfId="3" applyNumberFormat="1" applyFont="1" applyFill="1" applyBorder="1" applyAlignment="1">
      <alignment horizontal="right" vertical="center"/>
    </xf>
    <xf numFmtId="0" fontId="29" fillId="0" borderId="1" xfId="0" applyFont="1" applyFill="1" applyBorder="1" applyAlignment="1">
      <alignment horizontal="left" vertical="center"/>
    </xf>
    <xf numFmtId="183" fontId="67" fillId="0" borderId="1" xfId="54" applyNumberFormat="1" applyFont="1" applyFill="1" applyBorder="1" applyAlignment="1">
      <alignment vertical="center"/>
    </xf>
    <xf numFmtId="10" fontId="13" fillId="0" borderId="1" xfId="70" applyNumberFormat="1" applyFont="1" applyFill="1" applyBorder="1" applyAlignment="1">
      <alignment horizontal="right" vertical="center"/>
    </xf>
    <xf numFmtId="187" fontId="13" fillId="0" borderId="1" xfId="70" applyNumberFormat="1" applyFont="1" applyFill="1" applyBorder="1" applyAlignment="1">
      <alignment horizontal="right" vertical="center"/>
    </xf>
    <xf numFmtId="182" fontId="31" fillId="0" borderId="1" xfId="70" applyNumberFormat="1" applyFont="1" applyFill="1" applyBorder="1" applyAlignment="1">
      <alignment horizontal="center" vertical="center"/>
    </xf>
    <xf numFmtId="179" fontId="31" fillId="0" borderId="1" xfId="70" applyNumberFormat="1" applyFont="1" applyFill="1" applyBorder="1" applyAlignment="1">
      <alignment horizontal="center" vertical="center"/>
    </xf>
    <xf numFmtId="0" fontId="0" fillId="0" borderId="1" xfId="54" applyFill="1" applyBorder="1">
      <alignment vertical="center"/>
    </xf>
    <xf numFmtId="0" fontId="0" fillId="0" borderId="1" xfId="54" applyFill="1" applyBorder="1" applyAlignment="1">
      <alignment vertical="center"/>
    </xf>
    <xf numFmtId="182" fontId="21" fillId="0" borderId="1" xfId="54" applyNumberFormat="1" applyFont="1" applyFill="1" applyBorder="1" applyAlignment="1">
      <alignment horizontal="center" vertical="center"/>
    </xf>
    <xf numFmtId="179" fontId="21" fillId="0" borderId="1" xfId="54" applyNumberFormat="1" applyFont="1" applyFill="1" applyBorder="1" applyAlignment="1">
      <alignment horizontal="center" vertical="center"/>
    </xf>
    <xf numFmtId="179" fontId="13" fillId="0" borderId="1" xfId="70" applyNumberFormat="1" applyFont="1" applyFill="1" applyBorder="1" applyAlignment="1">
      <alignment horizontal="right" vertical="center"/>
    </xf>
    <xf numFmtId="0" fontId="17" fillId="0" borderId="1" xfId="54" applyFont="1" applyFill="1" applyBorder="1" applyAlignment="1"/>
    <xf numFmtId="182" fontId="31" fillId="0" borderId="1" xfId="70" applyNumberFormat="1" applyFont="1" applyFill="1" applyBorder="1" applyAlignment="1">
      <alignment horizontal="right" vertical="center"/>
    </xf>
    <xf numFmtId="179" fontId="31" fillId="0" borderId="1" xfId="70" applyNumberFormat="1" applyFont="1" applyFill="1" applyBorder="1" applyAlignment="1">
      <alignment horizontal="right" vertical="center"/>
    </xf>
    <xf numFmtId="182" fontId="31" fillId="0" borderId="1" xfId="54" applyNumberFormat="1" applyFont="1" applyFill="1" applyBorder="1" applyAlignment="1"/>
    <xf numFmtId="179" fontId="12" fillId="0" borderId="1" xfId="54" applyNumberFormat="1" applyFont="1" applyFill="1" applyBorder="1" applyAlignment="1">
      <alignment horizontal="right" vertical="center"/>
    </xf>
    <xf numFmtId="0" fontId="22" fillId="0" borderId="1" xfId="54" applyFont="1" applyFill="1" applyBorder="1" applyAlignment="1">
      <alignment vertical="center"/>
    </xf>
    <xf numFmtId="182" fontId="28" fillId="0" borderId="1" xfId="54" applyNumberFormat="1" applyFont="1" applyFill="1" applyBorder="1" applyAlignment="1">
      <alignment horizontal="right" vertical="center"/>
    </xf>
    <xf numFmtId="9" fontId="12" fillId="0" borderId="1" xfId="54" applyNumberFormat="1" applyFont="1" applyFill="1" applyBorder="1" applyAlignment="1">
      <alignment horizontal="right" vertical="center"/>
    </xf>
    <xf numFmtId="182" fontId="29" fillId="0" borderId="1" xfId="70" applyNumberFormat="1" applyFont="1" applyFill="1" applyBorder="1" applyAlignment="1">
      <alignment horizontal="right" vertical="center"/>
    </xf>
    <xf numFmtId="0" fontId="17" fillId="0" borderId="0" xfId="59" applyFont="1" applyFill="1" applyAlignment="1">
      <alignment vertical="center"/>
    </xf>
    <xf numFmtId="182" fontId="17" fillId="0" borderId="0" xfId="59" applyNumberFormat="1" applyFont="1" applyFill="1"/>
    <xf numFmtId="182" fontId="27" fillId="0" borderId="0" xfId="59" applyNumberFormat="1" applyFont="1" applyFill="1"/>
    <xf numFmtId="179" fontId="27" fillId="0" borderId="0" xfId="59" applyNumberFormat="1" applyFont="1" applyFill="1"/>
    <xf numFmtId="182" fontId="17" fillId="0" borderId="0" xfId="59" applyNumberFormat="1" applyFont="1" applyFill="1" applyAlignment="1">
      <alignment vertical="center"/>
    </xf>
    <xf numFmtId="179" fontId="17" fillId="0" borderId="0" xfId="59" applyNumberFormat="1" applyFont="1" applyFill="1"/>
    <xf numFmtId="3" fontId="4" fillId="0" borderId="0" xfId="0" applyNumberFormat="1" applyFont="1" applyFill="1" applyBorder="1" applyAlignment="1" applyProtection="1">
      <alignment horizontal="center" vertical="center"/>
    </xf>
    <xf numFmtId="182" fontId="20" fillId="0" borderId="1" xfId="59" applyNumberFormat="1" applyFont="1" applyFill="1" applyBorder="1" applyAlignment="1">
      <alignment horizontal="center" vertical="center"/>
    </xf>
    <xf numFmtId="0" fontId="27" fillId="0" borderId="0" xfId="59" applyFont="1" applyFill="1" applyAlignment="1">
      <alignment vertical="center"/>
    </xf>
    <xf numFmtId="0" fontId="27" fillId="0" borderId="1" xfId="59" applyFont="1" applyFill="1" applyBorder="1" applyAlignment="1">
      <alignment vertical="center"/>
    </xf>
    <xf numFmtId="182" fontId="12" fillId="0" borderId="1" xfId="52" applyNumberFormat="1" applyFont="1" applyFill="1" applyBorder="1">
      <alignment vertical="center"/>
    </xf>
    <xf numFmtId="0" fontId="27" fillId="0" borderId="1" xfId="59" applyFont="1" applyFill="1" applyBorder="1"/>
    <xf numFmtId="10" fontId="81" fillId="0" borderId="1" xfId="3" applyNumberFormat="1" applyFont="1" applyFill="1" applyBorder="1" applyAlignment="1">
      <alignment horizontal="center" vertical="center"/>
    </xf>
    <xf numFmtId="182" fontId="17" fillId="0" borderId="1" xfId="59" applyNumberFormat="1" applyFont="1" applyFill="1" applyBorder="1"/>
    <xf numFmtId="0" fontId="22" fillId="0" borderId="1" xfId="59" applyFont="1" applyFill="1" applyBorder="1" applyAlignment="1">
      <alignment horizontal="left" vertical="center"/>
    </xf>
    <xf numFmtId="182" fontId="27" fillId="0" borderId="1" xfId="59" applyNumberFormat="1" applyFont="1" applyFill="1" applyBorder="1"/>
    <xf numFmtId="10" fontId="28" fillId="0" borderId="1" xfId="52" applyNumberFormat="1" applyFont="1" applyFill="1" applyBorder="1" applyAlignment="1">
      <alignment horizontal="right" vertical="center"/>
    </xf>
    <xf numFmtId="0" fontId="20" fillId="0" borderId="1" xfId="59" applyFont="1" applyFill="1" applyBorder="1" applyAlignment="1">
      <alignment horizontal="left" vertical="center"/>
    </xf>
    <xf numFmtId="10" fontId="49" fillId="0" borderId="1" xfId="52" applyNumberFormat="1" applyFont="1" applyFill="1" applyBorder="1" applyAlignment="1">
      <alignment horizontal="right" vertical="center"/>
    </xf>
    <xf numFmtId="0" fontId="29" fillId="0" borderId="1" xfId="52" applyFont="1" applyFill="1" applyBorder="1" applyAlignment="1">
      <alignment vertical="center"/>
    </xf>
    <xf numFmtId="182" fontId="29" fillId="0" borderId="1" xfId="52" applyNumberFormat="1" applyFont="1" applyFill="1" applyBorder="1" applyAlignment="1">
      <alignment vertical="center"/>
    </xf>
    <xf numFmtId="10" fontId="29" fillId="0" borderId="1" xfId="52" applyNumberFormat="1" applyFont="1" applyFill="1" applyBorder="1" applyAlignment="1">
      <alignment horizontal="right" vertical="center"/>
    </xf>
    <xf numFmtId="0" fontId="13" fillId="0" borderId="1" xfId="52" applyFont="1" applyFill="1" applyBorder="1" applyAlignment="1">
      <alignment vertical="center"/>
    </xf>
    <xf numFmtId="10" fontId="15" fillId="0" borderId="1" xfId="52" applyNumberFormat="1" applyFont="1" applyFill="1" applyBorder="1" applyAlignment="1">
      <alignment horizontal="right" vertical="center"/>
    </xf>
    <xf numFmtId="0" fontId="82" fillId="0" borderId="10" xfId="0" applyNumberFormat="1" applyFont="1" applyFill="1" applyBorder="1" applyAlignment="1" applyProtection="1">
      <alignment vertical="center" wrapText="1"/>
    </xf>
    <xf numFmtId="182" fontId="31" fillId="0" borderId="1" xfId="59" applyNumberFormat="1" applyFont="1" applyFill="1" applyBorder="1" applyAlignment="1">
      <alignment vertical="center"/>
    </xf>
    <xf numFmtId="182" fontId="30" fillId="0" borderId="1" xfId="59" applyNumberFormat="1" applyFont="1" applyFill="1" applyBorder="1" applyAlignment="1">
      <alignment vertical="center"/>
    </xf>
    <xf numFmtId="183" fontId="17" fillId="0" borderId="1" xfId="59" applyNumberFormat="1" applyFont="1" applyFill="1" applyBorder="1" applyAlignment="1">
      <alignment vertical="center"/>
    </xf>
    <xf numFmtId="179" fontId="31" fillId="0" borderId="1" xfId="59" applyNumberFormat="1" applyFont="1" applyFill="1" applyBorder="1" applyAlignment="1">
      <alignment vertical="center"/>
    </xf>
    <xf numFmtId="182" fontId="12" fillId="0" borderId="1" xfId="52" applyNumberFormat="1" applyFont="1" applyFill="1" applyBorder="1" applyAlignment="1">
      <alignment vertical="center"/>
    </xf>
    <xf numFmtId="185" fontId="29" fillId="0" borderId="1" xfId="52" applyNumberFormat="1" applyFont="1" applyFill="1" applyBorder="1" applyAlignment="1">
      <alignment horizontal="right" vertical="center"/>
    </xf>
    <xf numFmtId="182" fontId="13" fillId="0" borderId="1" xfId="59" applyNumberFormat="1" applyFont="1" applyFill="1" applyBorder="1" applyAlignment="1">
      <alignment horizontal="right" vertical="center"/>
    </xf>
    <xf numFmtId="0" fontId="30" fillId="0" borderId="1" xfId="59" applyFont="1" applyFill="1" applyBorder="1"/>
    <xf numFmtId="0" fontId="13" fillId="0" borderId="1" xfId="55" applyFont="1" applyFill="1" applyBorder="1" applyAlignment="1">
      <alignment vertical="center" wrapText="1"/>
    </xf>
    <xf numFmtId="179" fontId="30" fillId="0" borderId="0" xfId="59" applyNumberFormat="1" applyFont="1" applyFill="1"/>
    <xf numFmtId="179" fontId="29" fillId="0" borderId="1" xfId="59" applyNumberFormat="1" applyFont="1" applyFill="1" applyBorder="1" applyAlignment="1">
      <alignment horizontal="right"/>
    </xf>
    <xf numFmtId="0" fontId="13" fillId="0" borderId="1" xfId="55" applyFont="1" applyFill="1" applyBorder="1" applyAlignment="1">
      <alignment horizontal="left" vertical="center" wrapText="1"/>
    </xf>
    <xf numFmtId="0" fontId="27" fillId="0" borderId="0" xfId="59" applyFont="1" applyFill="1"/>
    <xf numFmtId="0" fontId="35" fillId="0" borderId="0" xfId="52" applyFont="1" applyFill="1" applyAlignment="1">
      <alignment horizontal="left" vertical="center" wrapText="1"/>
    </xf>
    <xf numFmtId="0" fontId="0" fillId="0" borderId="0" xfId="52" applyFont="1" applyFill="1" applyAlignment="1">
      <alignment horizontal="left" vertical="center" wrapText="1"/>
    </xf>
    <xf numFmtId="0" fontId="17" fillId="3" borderId="0" xfId="59" applyFont="1" applyFill="1"/>
    <xf numFmtId="0" fontId="67" fillId="3" borderId="1" xfId="59" applyFont="1" applyFill="1" applyBorder="1" applyAlignment="1">
      <alignment horizontal="center" vertical="center" wrapText="1"/>
    </xf>
    <xf numFmtId="0" fontId="67" fillId="3" borderId="1" xfId="59" applyFont="1" applyFill="1" applyBorder="1" applyAlignment="1">
      <alignment horizontal="center" wrapText="1"/>
    </xf>
    <xf numFmtId="182" fontId="17" fillId="3" borderId="0" xfId="59" applyNumberFormat="1" applyFont="1" applyFill="1"/>
    <xf numFmtId="0" fontId="22" fillId="3" borderId="10" xfId="67" applyFont="1" applyFill="1" applyBorder="1" applyAlignment="1" applyProtection="1">
      <alignment horizontal="center" vertical="center" wrapText="1"/>
      <protection locked="0"/>
    </xf>
    <xf numFmtId="182" fontId="79" fillId="3" borderId="1" xfId="55" applyNumberFormat="1" applyFont="1" applyFill="1" applyBorder="1" applyAlignment="1">
      <alignment vertical="center"/>
    </xf>
    <xf numFmtId="182" fontId="70" fillId="3" borderId="1" xfId="50" applyNumberFormat="1" applyFont="1" applyFill="1" applyBorder="1" applyAlignment="1" applyProtection="1">
      <alignment vertical="center"/>
    </xf>
    <xf numFmtId="10" fontId="17" fillId="3" borderId="1" xfId="59" applyNumberFormat="1" applyFont="1" applyFill="1" applyBorder="1"/>
    <xf numFmtId="182" fontId="35" fillId="3" borderId="10" xfId="50" applyNumberFormat="1" applyFont="1" applyFill="1" applyBorder="1" applyAlignment="1" applyProtection="1">
      <alignment vertical="center"/>
    </xf>
    <xf numFmtId="182" fontId="35" fillId="3" borderId="1" xfId="50" applyNumberFormat="1" applyFont="1" applyFill="1" applyBorder="1" applyAlignment="1" applyProtection="1">
      <alignment vertical="center"/>
    </xf>
    <xf numFmtId="0" fontId="17" fillId="3" borderId="10" xfId="59" applyFont="1" applyFill="1" applyBorder="1"/>
    <xf numFmtId="0" fontId="17" fillId="3" borderId="1" xfId="59" applyFont="1" applyFill="1" applyBorder="1"/>
    <xf numFmtId="3" fontId="35" fillId="3" borderId="10" xfId="50" applyNumberFormat="1" applyFont="1" applyFill="1" applyBorder="1" applyAlignment="1" applyProtection="1">
      <alignment vertical="center"/>
    </xf>
    <xf numFmtId="0" fontId="35" fillId="0" borderId="0" xfId="52" applyFont="1" applyFill="1">
      <alignment vertical="center"/>
    </xf>
    <xf numFmtId="179" fontId="35" fillId="0" borderId="0" xfId="52" applyNumberFormat="1" applyFont="1" applyFill="1">
      <alignment vertical="center"/>
    </xf>
    <xf numFmtId="182" fontId="35" fillId="0" borderId="0" xfId="52" applyNumberFormat="1" applyFont="1" applyFill="1">
      <alignment vertical="center"/>
    </xf>
    <xf numFmtId="183" fontId="35" fillId="0" borderId="0" xfId="52" applyNumberFormat="1" applyFont="1" applyFill="1">
      <alignment vertical="center"/>
    </xf>
    <xf numFmtId="183" fontId="83" fillId="0" borderId="0" xfId="52" applyNumberFormat="1" applyFont="1" applyFill="1" applyAlignment="1">
      <alignment vertical="center"/>
    </xf>
    <xf numFmtId="0" fontId="84" fillId="0" borderId="0" xfId="52" applyFont="1" applyFill="1" applyAlignment="1">
      <alignment horizontal="center" vertical="center"/>
    </xf>
    <xf numFmtId="0" fontId="85" fillId="0" borderId="0" xfId="52" applyFont="1" applyFill="1" applyAlignment="1">
      <alignment horizontal="center" vertical="center"/>
    </xf>
    <xf numFmtId="179" fontId="85" fillId="0" borderId="0" xfId="52" applyNumberFormat="1" applyFont="1" applyFill="1" applyAlignment="1">
      <alignment horizontal="center" vertical="center"/>
    </xf>
    <xf numFmtId="182" fontId="85" fillId="0" borderId="0" xfId="52" applyNumberFormat="1" applyFont="1" applyFill="1" applyAlignment="1">
      <alignment horizontal="center" vertical="center"/>
    </xf>
    <xf numFmtId="0" fontId="35" fillId="0" borderId="8" xfId="52" applyFont="1" applyFill="1" applyBorder="1" applyAlignment="1">
      <alignment horizontal="right" vertical="center"/>
    </xf>
    <xf numFmtId="0" fontId="35" fillId="0" borderId="1" xfId="52" applyFont="1" applyFill="1" applyBorder="1">
      <alignment vertical="center"/>
    </xf>
    <xf numFmtId="0" fontId="20" fillId="0" borderId="10" xfId="52" applyFont="1" applyFill="1" applyBorder="1" applyAlignment="1">
      <alignment horizontal="center" vertical="center"/>
    </xf>
    <xf numFmtId="0" fontId="20" fillId="0" borderId="11" xfId="52" applyFont="1" applyFill="1" applyBorder="1" applyAlignment="1">
      <alignment horizontal="center" vertical="center"/>
    </xf>
    <xf numFmtId="183" fontId="20" fillId="0" borderId="1" xfId="68" applyNumberFormat="1" applyFont="1" applyFill="1" applyBorder="1" applyAlignment="1" applyProtection="1">
      <alignment horizontal="center" vertical="center" wrapText="1"/>
      <protection locked="0"/>
    </xf>
    <xf numFmtId="182" fontId="35" fillId="0" borderId="1" xfId="52" applyNumberFormat="1" applyFont="1" applyFill="1" applyBorder="1">
      <alignment vertical="center"/>
    </xf>
    <xf numFmtId="183" fontId="12" fillId="0" borderId="1" xfId="52" applyNumberFormat="1" applyFont="1" applyFill="1" applyBorder="1">
      <alignment vertical="center"/>
    </xf>
    <xf numFmtId="0" fontId="20" fillId="0" borderId="10" xfId="67" applyFont="1" applyFill="1" applyBorder="1" applyAlignment="1" applyProtection="1">
      <alignment horizontal="center" vertical="center" wrapText="1"/>
      <protection locked="0"/>
    </xf>
    <xf numFmtId="0" fontId="20" fillId="0" borderId="11" xfId="67" applyFont="1" applyFill="1" applyBorder="1" applyAlignment="1" applyProtection="1">
      <alignment horizontal="center" vertical="center" wrapText="1"/>
      <protection locked="0"/>
    </xf>
    <xf numFmtId="182" fontId="13" fillId="0" borderId="1" xfId="52" applyNumberFormat="1" applyFont="1" applyFill="1" applyBorder="1">
      <alignment vertical="center"/>
    </xf>
    <xf numFmtId="0" fontId="13" fillId="0" borderId="11" xfId="0" applyNumberFormat="1" applyFont="1" applyFill="1" applyBorder="1" applyAlignment="1" applyProtection="1">
      <alignment horizontal="left" vertical="center"/>
    </xf>
    <xf numFmtId="183" fontId="13" fillId="0" borderId="11" xfId="52" applyNumberFormat="1" applyFont="1" applyFill="1" applyBorder="1">
      <alignment vertical="center"/>
    </xf>
    <xf numFmtId="188" fontId="34" fillId="0" borderId="1" xfId="62" applyNumberFormat="1" applyFont="1" applyFill="1" applyBorder="1" applyAlignment="1" applyProtection="1">
      <alignment horizontal="left" vertical="center" wrapText="1" indent="1"/>
    </xf>
    <xf numFmtId="10" fontId="15" fillId="0" borderId="16" xfId="52" applyNumberFormat="1" applyFont="1" applyFill="1" applyBorder="1" applyAlignment="1">
      <alignment horizontal="right" vertical="center"/>
    </xf>
    <xf numFmtId="0" fontId="13" fillId="0" borderId="17" xfId="0" applyNumberFormat="1" applyFont="1" applyFill="1" applyBorder="1" applyAlignment="1" applyProtection="1">
      <alignment horizontal="left" vertical="center"/>
    </xf>
    <xf numFmtId="0" fontId="13" fillId="0" borderId="15" xfId="0" applyNumberFormat="1" applyFont="1" applyFill="1" applyBorder="1" applyAlignment="1" applyProtection="1">
      <alignment horizontal="left" vertical="center"/>
    </xf>
    <xf numFmtId="179" fontId="28" fillId="0" borderId="1" xfId="52" applyNumberFormat="1" applyFont="1" applyFill="1" applyBorder="1">
      <alignment vertical="center"/>
    </xf>
    <xf numFmtId="182" fontId="13" fillId="0" borderId="1" xfId="52" applyNumberFormat="1" applyFont="1" applyFill="1" applyBorder="1" applyAlignment="1">
      <alignment horizontal="right" vertical="center"/>
    </xf>
    <xf numFmtId="0" fontId="61" fillId="0" borderId="1" xfId="67" applyFont="1" applyFill="1" applyBorder="1" applyAlignment="1" applyProtection="1">
      <alignment horizontal="left" vertical="center" wrapText="1"/>
      <protection locked="0"/>
    </xf>
    <xf numFmtId="3" fontId="4" fillId="0" borderId="1" xfId="0" applyNumberFormat="1" applyFont="1" applyFill="1" applyBorder="1" applyAlignment="1" applyProtection="1">
      <alignment horizontal="right" vertical="center"/>
    </xf>
    <xf numFmtId="183" fontId="13" fillId="0" borderId="1" xfId="52" applyNumberFormat="1" applyFont="1" applyFill="1" applyBorder="1" applyAlignment="1">
      <alignment horizontal="right" vertical="center"/>
    </xf>
    <xf numFmtId="179" fontId="29" fillId="0" borderId="1" xfId="52" applyNumberFormat="1" applyFont="1" applyFill="1" applyBorder="1" applyAlignment="1">
      <alignment horizontal="right" vertical="center"/>
    </xf>
    <xf numFmtId="0" fontId="15" fillId="0" borderId="9" xfId="55" applyFont="1" applyFill="1" applyBorder="1">
      <alignment vertical="center"/>
    </xf>
    <xf numFmtId="0" fontId="15" fillId="0" borderId="11" xfId="55" applyFont="1" applyFill="1" applyBorder="1">
      <alignment vertical="center"/>
    </xf>
    <xf numFmtId="182" fontId="13" fillId="0" borderId="11" xfId="52" applyNumberFormat="1" applyFont="1" applyFill="1" applyBorder="1">
      <alignment vertical="center"/>
    </xf>
    <xf numFmtId="0" fontId="34" fillId="0" borderId="10" xfId="52" applyFont="1" applyFill="1" applyBorder="1" applyAlignment="1">
      <alignment horizontal="left" vertical="center"/>
    </xf>
    <xf numFmtId="0" fontId="34" fillId="0" borderId="11" xfId="52" applyFont="1" applyFill="1" applyBorder="1" applyAlignment="1">
      <alignment horizontal="left" vertical="center"/>
    </xf>
    <xf numFmtId="0" fontId="13" fillId="0" borderId="10" xfId="55" applyFont="1" applyFill="1" applyBorder="1" applyAlignment="1">
      <alignment horizontal="center" vertical="center"/>
    </xf>
    <xf numFmtId="0" fontId="13" fillId="0" borderId="11" xfId="55" applyFont="1" applyFill="1" applyBorder="1" applyAlignment="1">
      <alignment horizontal="center" vertical="center"/>
    </xf>
    <xf numFmtId="0" fontId="34" fillId="0" borderId="1" xfId="52" applyFont="1" applyFill="1" applyBorder="1" applyAlignment="1">
      <alignment horizontal="center" vertical="center"/>
    </xf>
    <xf numFmtId="182" fontId="34" fillId="0" borderId="1" xfId="52" applyNumberFormat="1" applyFont="1" applyFill="1" applyBorder="1">
      <alignment vertical="center"/>
    </xf>
    <xf numFmtId="183" fontId="35" fillId="0" borderId="1" xfId="52" applyNumberFormat="1" applyFont="1" applyFill="1" applyBorder="1">
      <alignment vertical="center"/>
    </xf>
    <xf numFmtId="0" fontId="35" fillId="0" borderId="0" xfId="52" applyFont="1" applyFill="1" applyAlignment="1">
      <alignment horizontal="left" vertical="center"/>
    </xf>
    <xf numFmtId="0" fontId="83" fillId="0" borderId="0" xfId="52" applyFont="1" applyFill="1" applyAlignment="1">
      <alignment vertical="center"/>
    </xf>
    <xf numFmtId="0" fontId="70" fillId="3" borderId="1" xfId="52" applyFont="1" applyFill="1" applyBorder="1" applyAlignment="1">
      <alignment horizontal="center" vertical="center"/>
    </xf>
    <xf numFmtId="0" fontId="70" fillId="3" borderId="1" xfId="52" applyFont="1" applyFill="1" applyBorder="1">
      <alignment vertical="center"/>
    </xf>
    <xf numFmtId="0" fontId="70" fillId="3" borderId="1" xfId="52" applyFont="1" applyFill="1" applyBorder="1" applyAlignment="1">
      <alignment horizontal="center" vertical="center" wrapText="1"/>
    </xf>
    <xf numFmtId="0" fontId="35" fillId="3" borderId="1" xfId="52" applyFont="1" applyFill="1" applyBorder="1">
      <alignment vertical="center"/>
    </xf>
    <xf numFmtId="180" fontId="35" fillId="3" borderId="1" xfId="52" applyNumberFormat="1" applyFont="1" applyFill="1" applyBorder="1">
      <alignment vertical="center"/>
    </xf>
    <xf numFmtId="10" fontId="35" fillId="3" borderId="1" xfId="52" applyNumberFormat="1" applyFont="1" applyFill="1" applyBorder="1">
      <alignment vertical="center"/>
    </xf>
  </cellXfs>
  <cellStyles count="7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 11" xfId="50"/>
    <cellStyle name="常规 12" xfId="51"/>
    <cellStyle name="常规 2" xfId="52"/>
    <cellStyle name="常规 2 2" xfId="53"/>
    <cellStyle name="常规 2 2 3" xfId="54"/>
    <cellStyle name="常规 2 3 2" xfId="55"/>
    <cellStyle name="常规 2 9" xfId="56"/>
    <cellStyle name="常规 3" xfId="57"/>
    <cellStyle name="常规 3 2 2" xfId="58"/>
    <cellStyle name="常规 3 3" xfId="59"/>
    <cellStyle name="常规 3 4" xfId="60"/>
    <cellStyle name="常规 3 5" xfId="61"/>
    <cellStyle name="常规 4" xfId="62"/>
    <cellStyle name="常规 4 2" xfId="63"/>
    <cellStyle name="常规 6 2" xfId="64"/>
    <cellStyle name="常规 7" xfId="65"/>
    <cellStyle name="常规 8" xfId="66"/>
    <cellStyle name="常规 9" xfId="67"/>
    <cellStyle name="常规_2007人代会数据 2" xfId="68"/>
    <cellStyle name="千位分隔[0] 2" xfId="69"/>
    <cellStyle name="千位分隔[0] 3 2" xfId="7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externalLink" Target="externalLinks/externalLink1.xml"/><Relationship Id="rId37" Type="http://schemas.openxmlformats.org/officeDocument/2006/relationships/customXml" Target="../customXml/item1.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wxid_jld3n8knhatq22\FileStorage\File\2023-01\&#21151;&#33021;&#31185;&#30446;&#2101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ow r="2">
          <cell r="A2">
            <v>201</v>
          </cell>
          <cell r="B2" t="str">
            <v>一般公共服务支出</v>
          </cell>
        </row>
        <row r="3">
          <cell r="A3">
            <v>20101</v>
          </cell>
          <cell r="B3" t="str">
            <v>人大事务</v>
          </cell>
        </row>
        <row r="4">
          <cell r="A4">
            <v>2010101</v>
          </cell>
          <cell r="B4" t="str">
            <v>行政运行</v>
          </cell>
        </row>
        <row r="5">
          <cell r="A5">
            <v>2010102</v>
          </cell>
          <cell r="B5" t="str">
            <v>一般行政管理事务</v>
          </cell>
        </row>
        <row r="6">
          <cell r="A6">
            <v>2010103</v>
          </cell>
          <cell r="B6" t="str">
            <v>机关服务</v>
          </cell>
        </row>
        <row r="7">
          <cell r="A7">
            <v>2010104</v>
          </cell>
          <cell r="B7" t="str">
            <v>人大会议</v>
          </cell>
        </row>
        <row r="8">
          <cell r="A8">
            <v>2010105</v>
          </cell>
          <cell r="B8" t="str">
            <v>人大立法</v>
          </cell>
        </row>
        <row r="9">
          <cell r="A9">
            <v>2010106</v>
          </cell>
          <cell r="B9" t="str">
            <v>人大监督</v>
          </cell>
        </row>
        <row r="10">
          <cell r="A10">
            <v>2010108</v>
          </cell>
          <cell r="B10" t="str">
            <v>代表工作</v>
          </cell>
        </row>
        <row r="11">
          <cell r="A11">
            <v>2010109</v>
          </cell>
          <cell r="B11" t="str">
            <v>人大信访工作</v>
          </cell>
        </row>
        <row r="12">
          <cell r="A12">
            <v>2010150</v>
          </cell>
          <cell r="B12" t="str">
            <v>事业运行</v>
          </cell>
        </row>
        <row r="13">
          <cell r="A13">
            <v>2010199</v>
          </cell>
          <cell r="B13" t="str">
            <v>其他人大事务支出</v>
          </cell>
        </row>
        <row r="14">
          <cell r="A14">
            <v>20102</v>
          </cell>
          <cell r="B14" t="str">
            <v>政协事务</v>
          </cell>
        </row>
        <row r="15">
          <cell r="A15">
            <v>2010201</v>
          </cell>
          <cell r="B15" t="str">
            <v>行政运行</v>
          </cell>
        </row>
        <row r="16">
          <cell r="A16">
            <v>2010202</v>
          </cell>
          <cell r="B16" t="str">
            <v>一般行政管理事务</v>
          </cell>
        </row>
        <row r="17">
          <cell r="A17">
            <v>2010203</v>
          </cell>
          <cell r="B17" t="str">
            <v>机关服务</v>
          </cell>
        </row>
        <row r="18">
          <cell r="A18">
            <v>2010204</v>
          </cell>
          <cell r="B18" t="str">
            <v>政协会议</v>
          </cell>
        </row>
        <row r="19">
          <cell r="A19">
            <v>2010205</v>
          </cell>
          <cell r="B19" t="str">
            <v>委员视察</v>
          </cell>
        </row>
        <row r="20">
          <cell r="A20">
            <v>2010206</v>
          </cell>
          <cell r="B20" t="str">
            <v>参政议政</v>
          </cell>
        </row>
        <row r="21">
          <cell r="A21">
            <v>2010250</v>
          </cell>
          <cell r="B21" t="str">
            <v>事业运行</v>
          </cell>
        </row>
        <row r="22">
          <cell r="A22">
            <v>2010299</v>
          </cell>
          <cell r="B22" t="str">
            <v>其他政协事务支出</v>
          </cell>
        </row>
        <row r="23">
          <cell r="A23">
            <v>20103</v>
          </cell>
          <cell r="B23" t="str">
            <v>政府办公厅（室）及相关机构事务</v>
          </cell>
        </row>
        <row r="24">
          <cell r="A24">
            <v>2010301</v>
          </cell>
          <cell r="B24" t="str">
            <v>行政运行</v>
          </cell>
        </row>
        <row r="25">
          <cell r="A25">
            <v>2010302</v>
          </cell>
          <cell r="B25" t="str">
            <v>一般行政管理事务</v>
          </cell>
        </row>
        <row r="26">
          <cell r="A26">
            <v>2010303</v>
          </cell>
          <cell r="B26" t="str">
            <v>机关服务</v>
          </cell>
        </row>
        <row r="27">
          <cell r="A27">
            <v>2010304</v>
          </cell>
          <cell r="B27" t="str">
            <v>专项服务</v>
          </cell>
        </row>
        <row r="28">
          <cell r="A28">
            <v>2010305</v>
          </cell>
          <cell r="B28" t="str">
            <v>专项业务及机关事务管理</v>
          </cell>
        </row>
        <row r="29">
          <cell r="A29">
            <v>2010306</v>
          </cell>
          <cell r="B29" t="str">
            <v>政务公开审批</v>
          </cell>
        </row>
        <row r="30">
          <cell r="A30">
            <v>2010308</v>
          </cell>
          <cell r="B30" t="str">
            <v>信访事务</v>
          </cell>
        </row>
        <row r="31">
          <cell r="A31">
            <v>2010309</v>
          </cell>
          <cell r="B31" t="str">
            <v>参事事务</v>
          </cell>
        </row>
        <row r="32">
          <cell r="A32">
            <v>2010350</v>
          </cell>
          <cell r="B32" t="str">
            <v>事业运行</v>
          </cell>
        </row>
        <row r="33">
          <cell r="A33">
            <v>2010399</v>
          </cell>
          <cell r="B33" t="str">
            <v>其他政府办公厅（室）及相关机构事务支出</v>
          </cell>
        </row>
        <row r="34">
          <cell r="A34">
            <v>20104</v>
          </cell>
          <cell r="B34" t="str">
            <v>发展与改革事务</v>
          </cell>
        </row>
        <row r="35">
          <cell r="A35">
            <v>2010401</v>
          </cell>
          <cell r="B35" t="str">
            <v>行政运行</v>
          </cell>
        </row>
        <row r="36">
          <cell r="A36">
            <v>2010402</v>
          </cell>
          <cell r="B36" t="str">
            <v>一般行政管理事务</v>
          </cell>
        </row>
        <row r="37">
          <cell r="A37">
            <v>2010403</v>
          </cell>
          <cell r="B37" t="str">
            <v>机关服务</v>
          </cell>
        </row>
        <row r="38">
          <cell r="A38">
            <v>2010404</v>
          </cell>
          <cell r="B38" t="str">
            <v>战略规划与实施</v>
          </cell>
        </row>
        <row r="39">
          <cell r="A39">
            <v>2010405</v>
          </cell>
          <cell r="B39" t="str">
            <v>日常经济运行调节</v>
          </cell>
        </row>
        <row r="40">
          <cell r="A40">
            <v>2010406</v>
          </cell>
          <cell r="B40" t="str">
            <v>社会事业发展规划</v>
          </cell>
        </row>
        <row r="41">
          <cell r="A41">
            <v>2010407</v>
          </cell>
          <cell r="B41" t="str">
            <v>经济体制改革研究</v>
          </cell>
        </row>
        <row r="42">
          <cell r="A42">
            <v>2010408</v>
          </cell>
          <cell r="B42" t="str">
            <v>物价管理</v>
          </cell>
        </row>
        <row r="43">
          <cell r="A43">
            <v>2010450</v>
          </cell>
          <cell r="B43" t="str">
            <v>事业运行</v>
          </cell>
        </row>
        <row r="44">
          <cell r="A44">
            <v>2010499</v>
          </cell>
          <cell r="B44" t="str">
            <v>其他发展与改革事务支出</v>
          </cell>
        </row>
        <row r="45">
          <cell r="A45">
            <v>20105</v>
          </cell>
          <cell r="B45" t="str">
            <v>统计信息事务</v>
          </cell>
        </row>
        <row r="46">
          <cell r="A46">
            <v>2010501</v>
          </cell>
          <cell r="B46" t="str">
            <v>行政运行</v>
          </cell>
        </row>
        <row r="47">
          <cell r="A47">
            <v>2010502</v>
          </cell>
          <cell r="B47" t="str">
            <v>一般行政管理事务</v>
          </cell>
        </row>
        <row r="48">
          <cell r="A48">
            <v>2010503</v>
          </cell>
          <cell r="B48" t="str">
            <v>机关服务</v>
          </cell>
        </row>
        <row r="49">
          <cell r="A49">
            <v>2010504</v>
          </cell>
          <cell r="B49" t="str">
            <v>信息事务</v>
          </cell>
        </row>
        <row r="50">
          <cell r="A50">
            <v>2010505</v>
          </cell>
          <cell r="B50" t="str">
            <v>专项统计业务</v>
          </cell>
        </row>
        <row r="51">
          <cell r="A51">
            <v>2010506</v>
          </cell>
          <cell r="B51" t="str">
            <v>统计管理</v>
          </cell>
        </row>
        <row r="52">
          <cell r="A52">
            <v>2010507</v>
          </cell>
          <cell r="B52" t="str">
            <v>专项普查活动</v>
          </cell>
        </row>
        <row r="53">
          <cell r="A53">
            <v>2010508</v>
          </cell>
          <cell r="B53" t="str">
            <v>统计抽样调查</v>
          </cell>
        </row>
        <row r="54">
          <cell r="A54">
            <v>2010550</v>
          </cell>
          <cell r="B54" t="str">
            <v>事业运行</v>
          </cell>
        </row>
        <row r="55">
          <cell r="A55">
            <v>2010599</v>
          </cell>
          <cell r="B55" t="str">
            <v>其他统计信息事务支出</v>
          </cell>
        </row>
        <row r="56">
          <cell r="A56">
            <v>20106</v>
          </cell>
          <cell r="B56" t="str">
            <v>财政事务</v>
          </cell>
        </row>
        <row r="57">
          <cell r="A57">
            <v>2010601</v>
          </cell>
          <cell r="B57" t="str">
            <v>行政运行</v>
          </cell>
        </row>
        <row r="58">
          <cell r="A58">
            <v>2010602</v>
          </cell>
          <cell r="B58" t="str">
            <v>一般行政管理事务</v>
          </cell>
        </row>
        <row r="59">
          <cell r="A59">
            <v>2010603</v>
          </cell>
          <cell r="B59" t="str">
            <v>机关服务</v>
          </cell>
        </row>
        <row r="60">
          <cell r="A60">
            <v>2010604</v>
          </cell>
          <cell r="B60" t="str">
            <v>预算改革业务</v>
          </cell>
        </row>
        <row r="61">
          <cell r="A61">
            <v>2010605</v>
          </cell>
          <cell r="B61" t="str">
            <v>财政国库业务</v>
          </cell>
        </row>
        <row r="62">
          <cell r="A62">
            <v>2010606</v>
          </cell>
          <cell r="B62" t="str">
            <v>财政监察</v>
          </cell>
        </row>
        <row r="63">
          <cell r="A63">
            <v>2010607</v>
          </cell>
          <cell r="B63" t="str">
            <v>信息化建设</v>
          </cell>
        </row>
        <row r="64">
          <cell r="A64">
            <v>2010608</v>
          </cell>
          <cell r="B64" t="str">
            <v>财政委托业务支出</v>
          </cell>
        </row>
        <row r="65">
          <cell r="A65">
            <v>2010650</v>
          </cell>
          <cell r="B65" t="str">
            <v>事业运行</v>
          </cell>
        </row>
        <row r="66">
          <cell r="A66">
            <v>2010699</v>
          </cell>
          <cell r="B66" t="str">
            <v>其他财政事务支出</v>
          </cell>
        </row>
        <row r="67">
          <cell r="A67">
            <v>20107</v>
          </cell>
          <cell r="B67" t="str">
            <v>税收事务</v>
          </cell>
        </row>
        <row r="68">
          <cell r="A68">
            <v>2010701</v>
          </cell>
          <cell r="B68" t="str">
            <v>行政运行</v>
          </cell>
        </row>
        <row r="69">
          <cell r="A69">
            <v>2010702</v>
          </cell>
          <cell r="B69" t="str">
            <v>一般行政管理事务</v>
          </cell>
        </row>
        <row r="70">
          <cell r="A70">
            <v>2010703</v>
          </cell>
          <cell r="B70" t="str">
            <v>机关服务</v>
          </cell>
        </row>
        <row r="71">
          <cell r="A71">
            <v>2010709</v>
          </cell>
          <cell r="B71" t="str">
            <v>信息化建设</v>
          </cell>
        </row>
        <row r="72">
          <cell r="A72">
            <v>2010750</v>
          </cell>
          <cell r="B72" t="str">
            <v>事业运行</v>
          </cell>
        </row>
        <row r="73">
          <cell r="A73">
            <v>2010799</v>
          </cell>
          <cell r="B73" t="str">
            <v>其他税收事务支出</v>
          </cell>
        </row>
        <row r="74">
          <cell r="A74">
            <v>20108</v>
          </cell>
          <cell r="B74" t="str">
            <v>审计事务</v>
          </cell>
        </row>
        <row r="75">
          <cell r="A75">
            <v>2010801</v>
          </cell>
          <cell r="B75" t="str">
            <v>行政运行</v>
          </cell>
        </row>
        <row r="76">
          <cell r="A76">
            <v>2010802</v>
          </cell>
          <cell r="B76" t="str">
            <v>一般行政管理事务</v>
          </cell>
        </row>
        <row r="77">
          <cell r="A77">
            <v>2010803</v>
          </cell>
          <cell r="B77" t="str">
            <v>机关服务</v>
          </cell>
        </row>
        <row r="78">
          <cell r="A78">
            <v>2010804</v>
          </cell>
          <cell r="B78" t="str">
            <v>审计业务</v>
          </cell>
        </row>
        <row r="79">
          <cell r="A79">
            <v>2010805</v>
          </cell>
          <cell r="B79" t="str">
            <v>审计管理</v>
          </cell>
        </row>
        <row r="80">
          <cell r="A80">
            <v>2010806</v>
          </cell>
          <cell r="B80" t="str">
            <v>信息化建设</v>
          </cell>
        </row>
        <row r="81">
          <cell r="A81">
            <v>2010850</v>
          </cell>
          <cell r="B81" t="str">
            <v>事业运行</v>
          </cell>
        </row>
        <row r="82">
          <cell r="A82">
            <v>2010899</v>
          </cell>
          <cell r="B82" t="str">
            <v>其他审计事务支出</v>
          </cell>
        </row>
        <row r="83">
          <cell r="A83">
            <v>20109</v>
          </cell>
          <cell r="B83" t="str">
            <v>海关事务</v>
          </cell>
        </row>
        <row r="84">
          <cell r="A84">
            <v>2010901</v>
          </cell>
          <cell r="B84" t="str">
            <v>行政运行</v>
          </cell>
        </row>
        <row r="85">
          <cell r="A85">
            <v>2010902</v>
          </cell>
          <cell r="B85" t="str">
            <v>一般行政管理事务</v>
          </cell>
        </row>
        <row r="86">
          <cell r="A86">
            <v>2010903</v>
          </cell>
          <cell r="B86" t="str">
            <v>机关服务</v>
          </cell>
        </row>
        <row r="87">
          <cell r="A87">
            <v>2010905</v>
          </cell>
          <cell r="B87" t="str">
            <v>缉私办案</v>
          </cell>
        </row>
        <row r="88">
          <cell r="A88">
            <v>2010907</v>
          </cell>
          <cell r="B88" t="str">
            <v>口岸管理</v>
          </cell>
        </row>
        <row r="89">
          <cell r="A89">
            <v>2010908</v>
          </cell>
          <cell r="B89" t="str">
            <v>信息化建设</v>
          </cell>
        </row>
        <row r="90">
          <cell r="A90">
            <v>2010950</v>
          </cell>
          <cell r="B90" t="str">
            <v>事业运行</v>
          </cell>
        </row>
        <row r="91">
          <cell r="A91">
            <v>2010999</v>
          </cell>
          <cell r="B91" t="str">
            <v>其他海关事务支出</v>
          </cell>
        </row>
        <row r="92">
          <cell r="A92">
            <v>20111</v>
          </cell>
          <cell r="B92" t="str">
            <v>纪检监察事务</v>
          </cell>
        </row>
        <row r="93">
          <cell r="A93">
            <v>2011101</v>
          </cell>
          <cell r="B93" t="str">
            <v>行政运行</v>
          </cell>
        </row>
        <row r="94">
          <cell r="A94">
            <v>2011102</v>
          </cell>
          <cell r="B94" t="str">
            <v>一般行政管理事务</v>
          </cell>
        </row>
        <row r="95">
          <cell r="A95">
            <v>2011103</v>
          </cell>
          <cell r="B95" t="str">
            <v>机关服务</v>
          </cell>
        </row>
        <row r="96">
          <cell r="A96">
            <v>2011104</v>
          </cell>
          <cell r="B96" t="str">
            <v>大案要案查处</v>
          </cell>
        </row>
        <row r="97">
          <cell r="A97">
            <v>2011105</v>
          </cell>
          <cell r="B97" t="str">
            <v>派驻派出机构</v>
          </cell>
        </row>
        <row r="98">
          <cell r="A98">
            <v>2011106</v>
          </cell>
          <cell r="B98" t="str">
            <v>巡视工作</v>
          </cell>
        </row>
        <row r="99">
          <cell r="A99">
            <v>2011150</v>
          </cell>
          <cell r="B99" t="str">
            <v>事业运行</v>
          </cell>
        </row>
        <row r="100">
          <cell r="A100">
            <v>2011199</v>
          </cell>
          <cell r="B100" t="str">
            <v>其他纪检监察事务支出</v>
          </cell>
        </row>
        <row r="101">
          <cell r="A101">
            <v>20113</v>
          </cell>
          <cell r="B101" t="str">
            <v>商贸事务</v>
          </cell>
        </row>
        <row r="102">
          <cell r="A102">
            <v>2011301</v>
          </cell>
          <cell r="B102" t="str">
            <v>行政运行</v>
          </cell>
        </row>
        <row r="103">
          <cell r="A103">
            <v>2011302</v>
          </cell>
          <cell r="B103" t="str">
            <v>一般行政管理事务</v>
          </cell>
        </row>
        <row r="104">
          <cell r="A104">
            <v>2011303</v>
          </cell>
          <cell r="B104" t="str">
            <v>机关服务</v>
          </cell>
        </row>
        <row r="105">
          <cell r="A105">
            <v>2011304</v>
          </cell>
          <cell r="B105" t="str">
            <v>对外贸易管理</v>
          </cell>
        </row>
        <row r="106">
          <cell r="A106">
            <v>2011305</v>
          </cell>
          <cell r="B106" t="str">
            <v>国际经济合作</v>
          </cell>
        </row>
        <row r="107">
          <cell r="A107">
            <v>2011306</v>
          </cell>
          <cell r="B107" t="str">
            <v>外资管理</v>
          </cell>
        </row>
        <row r="108">
          <cell r="A108">
            <v>2011307</v>
          </cell>
          <cell r="B108" t="str">
            <v>国内贸易管理</v>
          </cell>
        </row>
        <row r="109">
          <cell r="A109">
            <v>2011308</v>
          </cell>
          <cell r="B109" t="str">
            <v>招商引资</v>
          </cell>
        </row>
        <row r="110">
          <cell r="A110">
            <v>2011350</v>
          </cell>
          <cell r="B110" t="str">
            <v>事业运行</v>
          </cell>
        </row>
        <row r="111">
          <cell r="A111">
            <v>2011399</v>
          </cell>
          <cell r="B111" t="str">
            <v>其他商贸事务支出</v>
          </cell>
        </row>
        <row r="112">
          <cell r="A112">
            <v>20114</v>
          </cell>
          <cell r="B112" t="str">
            <v>知识产权事务</v>
          </cell>
        </row>
        <row r="113">
          <cell r="A113">
            <v>2011401</v>
          </cell>
          <cell r="B113" t="str">
            <v>行政运行</v>
          </cell>
        </row>
        <row r="114">
          <cell r="A114">
            <v>2011402</v>
          </cell>
          <cell r="B114" t="str">
            <v>一般行政管理事务</v>
          </cell>
        </row>
        <row r="115">
          <cell r="A115">
            <v>2011403</v>
          </cell>
          <cell r="B115" t="str">
            <v>机关服务</v>
          </cell>
        </row>
        <row r="116">
          <cell r="A116">
            <v>2011404</v>
          </cell>
          <cell r="B116" t="str">
            <v>专利审批</v>
          </cell>
        </row>
        <row r="117">
          <cell r="A117">
            <v>2011405</v>
          </cell>
          <cell r="B117" t="str">
            <v>知识产权战略和规划</v>
          </cell>
        </row>
        <row r="118">
          <cell r="A118">
            <v>2011408</v>
          </cell>
          <cell r="B118" t="str">
            <v>国际合作与交流</v>
          </cell>
        </row>
        <row r="119">
          <cell r="A119">
            <v>2011409</v>
          </cell>
          <cell r="B119" t="str">
            <v>知识产权宏观管理</v>
          </cell>
        </row>
        <row r="120">
          <cell r="A120">
            <v>2011450</v>
          </cell>
          <cell r="B120" t="str">
            <v>事业运行</v>
          </cell>
        </row>
        <row r="121">
          <cell r="A121">
            <v>2011499</v>
          </cell>
          <cell r="B121" t="str">
            <v>其他知识产权事务支出</v>
          </cell>
        </row>
        <row r="122">
          <cell r="A122">
            <v>20123</v>
          </cell>
          <cell r="B122" t="str">
            <v>民族事务</v>
          </cell>
        </row>
        <row r="123">
          <cell r="A123">
            <v>2012301</v>
          </cell>
          <cell r="B123" t="str">
            <v>行政运行</v>
          </cell>
        </row>
        <row r="124">
          <cell r="A124">
            <v>2012302</v>
          </cell>
          <cell r="B124" t="str">
            <v>一般行政管理事务</v>
          </cell>
        </row>
        <row r="125">
          <cell r="A125">
            <v>2012303</v>
          </cell>
          <cell r="B125" t="str">
            <v>机关服务</v>
          </cell>
        </row>
        <row r="126">
          <cell r="A126">
            <v>2012304</v>
          </cell>
          <cell r="B126" t="str">
            <v>民族工作专项</v>
          </cell>
        </row>
        <row r="127">
          <cell r="A127">
            <v>2012350</v>
          </cell>
          <cell r="B127" t="str">
            <v>事业运行</v>
          </cell>
        </row>
        <row r="128">
          <cell r="A128">
            <v>2012399</v>
          </cell>
          <cell r="B128" t="str">
            <v>其他民族事务支出</v>
          </cell>
        </row>
        <row r="129">
          <cell r="A129">
            <v>20125</v>
          </cell>
          <cell r="B129" t="str">
            <v>港澳台事务</v>
          </cell>
        </row>
        <row r="130">
          <cell r="A130">
            <v>2012501</v>
          </cell>
          <cell r="B130" t="str">
            <v>行政运行</v>
          </cell>
        </row>
        <row r="131">
          <cell r="A131">
            <v>2012502</v>
          </cell>
          <cell r="B131" t="str">
            <v>一般行政管理事务</v>
          </cell>
        </row>
        <row r="132">
          <cell r="A132">
            <v>2012503</v>
          </cell>
          <cell r="B132" t="str">
            <v>机关服务</v>
          </cell>
        </row>
        <row r="133">
          <cell r="A133">
            <v>2012504</v>
          </cell>
          <cell r="B133" t="str">
            <v>港澳事务</v>
          </cell>
        </row>
        <row r="134">
          <cell r="A134">
            <v>2012505</v>
          </cell>
          <cell r="B134" t="str">
            <v>台湾事务</v>
          </cell>
        </row>
        <row r="135">
          <cell r="A135">
            <v>2012550</v>
          </cell>
          <cell r="B135" t="str">
            <v>事业运行</v>
          </cell>
        </row>
        <row r="136">
          <cell r="A136">
            <v>2012599</v>
          </cell>
          <cell r="B136" t="str">
            <v>其他港澳台事务支出</v>
          </cell>
        </row>
        <row r="137">
          <cell r="A137">
            <v>20126</v>
          </cell>
          <cell r="B137" t="str">
            <v>档案事务</v>
          </cell>
        </row>
        <row r="138">
          <cell r="A138">
            <v>2012601</v>
          </cell>
          <cell r="B138" t="str">
            <v>行政运行</v>
          </cell>
        </row>
        <row r="139">
          <cell r="A139">
            <v>2012602</v>
          </cell>
          <cell r="B139" t="str">
            <v>一般行政管理事务</v>
          </cell>
        </row>
        <row r="140">
          <cell r="A140">
            <v>2012603</v>
          </cell>
          <cell r="B140" t="str">
            <v>机关服务</v>
          </cell>
        </row>
        <row r="141">
          <cell r="A141">
            <v>2012604</v>
          </cell>
          <cell r="B141" t="str">
            <v>档案馆</v>
          </cell>
        </row>
        <row r="142">
          <cell r="A142">
            <v>2012699</v>
          </cell>
          <cell r="B142" t="str">
            <v>其他档案事务支出</v>
          </cell>
        </row>
        <row r="143">
          <cell r="A143">
            <v>20128</v>
          </cell>
          <cell r="B143" t="str">
            <v>民主党派及工商联事务</v>
          </cell>
        </row>
        <row r="144">
          <cell r="A144">
            <v>2012801</v>
          </cell>
          <cell r="B144" t="str">
            <v>行政运行</v>
          </cell>
        </row>
        <row r="145">
          <cell r="A145">
            <v>2012802</v>
          </cell>
          <cell r="B145" t="str">
            <v>一般行政管理事务</v>
          </cell>
        </row>
        <row r="146">
          <cell r="A146">
            <v>2012803</v>
          </cell>
          <cell r="B146" t="str">
            <v>机关服务</v>
          </cell>
        </row>
        <row r="147">
          <cell r="A147">
            <v>2012804</v>
          </cell>
          <cell r="B147" t="str">
            <v>参政议政</v>
          </cell>
        </row>
        <row r="148">
          <cell r="A148">
            <v>2012850</v>
          </cell>
          <cell r="B148" t="str">
            <v>事业运行</v>
          </cell>
        </row>
        <row r="149">
          <cell r="A149">
            <v>2012899</v>
          </cell>
          <cell r="B149" t="str">
            <v>其他民主党派及工商联事务支出</v>
          </cell>
        </row>
        <row r="150">
          <cell r="A150">
            <v>20129</v>
          </cell>
          <cell r="B150" t="str">
            <v>群众团体事务</v>
          </cell>
        </row>
        <row r="151">
          <cell r="A151">
            <v>2012901</v>
          </cell>
          <cell r="B151" t="str">
            <v>行政运行</v>
          </cell>
        </row>
        <row r="152">
          <cell r="A152">
            <v>2012902</v>
          </cell>
          <cell r="B152" t="str">
            <v>一般行政管理事务</v>
          </cell>
        </row>
        <row r="153">
          <cell r="A153">
            <v>2012903</v>
          </cell>
          <cell r="B153" t="str">
            <v>机关服务</v>
          </cell>
        </row>
        <row r="154">
          <cell r="A154">
            <v>2012950</v>
          </cell>
          <cell r="B154" t="str">
            <v>事业运行</v>
          </cell>
        </row>
        <row r="155">
          <cell r="A155">
            <v>2012999</v>
          </cell>
          <cell r="B155" t="str">
            <v>其他群众团体事务支出</v>
          </cell>
        </row>
        <row r="156">
          <cell r="A156">
            <v>20131</v>
          </cell>
          <cell r="B156" t="str">
            <v>党委办公厅（室）及相关机构事务</v>
          </cell>
        </row>
        <row r="157">
          <cell r="A157">
            <v>2013101</v>
          </cell>
          <cell r="B157" t="str">
            <v>行政运行</v>
          </cell>
        </row>
        <row r="158">
          <cell r="A158">
            <v>2013102</v>
          </cell>
          <cell r="B158" t="str">
            <v>一般行政管理事务</v>
          </cell>
        </row>
        <row r="159">
          <cell r="A159">
            <v>2013103</v>
          </cell>
          <cell r="B159" t="str">
            <v>机关服务</v>
          </cell>
        </row>
        <row r="160">
          <cell r="A160">
            <v>2013105</v>
          </cell>
          <cell r="B160" t="str">
            <v>专项业务</v>
          </cell>
        </row>
        <row r="161">
          <cell r="A161">
            <v>2013150</v>
          </cell>
          <cell r="B161" t="str">
            <v>事业运行</v>
          </cell>
        </row>
        <row r="162">
          <cell r="A162">
            <v>2013199</v>
          </cell>
          <cell r="B162" t="str">
            <v>其他党委办公厅（室）及相关机构事务支出</v>
          </cell>
        </row>
        <row r="163">
          <cell r="A163">
            <v>20132</v>
          </cell>
          <cell r="B163" t="str">
            <v>组织事务</v>
          </cell>
        </row>
        <row r="164">
          <cell r="A164">
            <v>2013201</v>
          </cell>
          <cell r="B164" t="str">
            <v>行政运行</v>
          </cell>
        </row>
        <row r="165">
          <cell r="A165">
            <v>2013202</v>
          </cell>
          <cell r="B165" t="str">
            <v>一般行政管理事务</v>
          </cell>
        </row>
        <row r="166">
          <cell r="A166">
            <v>2013203</v>
          </cell>
          <cell r="B166" t="str">
            <v>机关服务</v>
          </cell>
        </row>
        <row r="167">
          <cell r="A167">
            <v>2013250</v>
          </cell>
          <cell r="B167" t="str">
            <v>事业运行</v>
          </cell>
        </row>
        <row r="168">
          <cell r="A168">
            <v>2013299</v>
          </cell>
          <cell r="B168" t="str">
            <v>其他组织事务支出</v>
          </cell>
        </row>
        <row r="169">
          <cell r="A169">
            <v>20133</v>
          </cell>
          <cell r="B169" t="str">
            <v>宣传事务</v>
          </cell>
        </row>
        <row r="170">
          <cell r="A170">
            <v>2013301</v>
          </cell>
          <cell r="B170" t="str">
            <v>行政运行</v>
          </cell>
        </row>
        <row r="171">
          <cell r="A171">
            <v>2013302</v>
          </cell>
          <cell r="B171" t="str">
            <v>一般行政管理事务</v>
          </cell>
        </row>
        <row r="172">
          <cell r="A172">
            <v>2013303</v>
          </cell>
          <cell r="B172" t="str">
            <v>机关服务</v>
          </cell>
        </row>
        <row r="173">
          <cell r="A173">
            <v>2013350</v>
          </cell>
          <cell r="B173" t="str">
            <v>事业运行</v>
          </cell>
        </row>
        <row r="174">
          <cell r="A174">
            <v>2013399</v>
          </cell>
          <cell r="B174" t="str">
            <v>其他宣传事务支出</v>
          </cell>
        </row>
        <row r="175">
          <cell r="A175">
            <v>20134</v>
          </cell>
          <cell r="B175" t="str">
            <v>统战事务</v>
          </cell>
        </row>
        <row r="176">
          <cell r="A176">
            <v>2013401</v>
          </cell>
          <cell r="B176" t="str">
            <v>行政运行</v>
          </cell>
        </row>
        <row r="177">
          <cell r="A177">
            <v>2013402</v>
          </cell>
          <cell r="B177" t="str">
            <v>一般行政管理事务</v>
          </cell>
        </row>
        <row r="178">
          <cell r="A178">
            <v>2013403</v>
          </cell>
          <cell r="B178" t="str">
            <v>机关服务</v>
          </cell>
        </row>
        <row r="179">
          <cell r="A179">
            <v>2013450</v>
          </cell>
          <cell r="B179" t="str">
            <v>事业运行</v>
          </cell>
        </row>
        <row r="180">
          <cell r="A180">
            <v>2013499</v>
          </cell>
          <cell r="B180" t="str">
            <v>其他统战事务支出</v>
          </cell>
        </row>
        <row r="181">
          <cell r="A181">
            <v>20135</v>
          </cell>
          <cell r="B181" t="str">
            <v>对外联络事务</v>
          </cell>
        </row>
        <row r="182">
          <cell r="A182">
            <v>2013501</v>
          </cell>
          <cell r="B182" t="str">
            <v>行政运行</v>
          </cell>
        </row>
        <row r="183">
          <cell r="A183">
            <v>2013502</v>
          </cell>
          <cell r="B183" t="str">
            <v>一般行政管理事务</v>
          </cell>
        </row>
        <row r="184">
          <cell r="A184">
            <v>2013503</v>
          </cell>
          <cell r="B184" t="str">
            <v>机关服务</v>
          </cell>
        </row>
        <row r="185">
          <cell r="A185">
            <v>2013550</v>
          </cell>
          <cell r="B185" t="str">
            <v>事业运行</v>
          </cell>
        </row>
        <row r="186">
          <cell r="A186">
            <v>2013599</v>
          </cell>
          <cell r="B186" t="str">
            <v>其他对外联络事务支出</v>
          </cell>
        </row>
        <row r="187">
          <cell r="A187">
            <v>20136</v>
          </cell>
          <cell r="B187" t="str">
            <v>其他共产党事务支出</v>
          </cell>
        </row>
        <row r="188">
          <cell r="A188">
            <v>2013601</v>
          </cell>
          <cell r="B188" t="str">
            <v>行政运行</v>
          </cell>
        </row>
        <row r="189">
          <cell r="A189">
            <v>2013602</v>
          </cell>
          <cell r="B189" t="str">
            <v>一般行政管理事务</v>
          </cell>
        </row>
        <row r="190">
          <cell r="A190">
            <v>2013603</v>
          </cell>
          <cell r="B190" t="str">
            <v>机关服务</v>
          </cell>
        </row>
        <row r="191">
          <cell r="A191">
            <v>2013650</v>
          </cell>
          <cell r="B191" t="str">
            <v>事业运行</v>
          </cell>
        </row>
        <row r="192">
          <cell r="A192">
            <v>2013699</v>
          </cell>
          <cell r="B192" t="str">
            <v>其他共产党事务支出</v>
          </cell>
        </row>
        <row r="193">
          <cell r="A193">
            <v>20199</v>
          </cell>
          <cell r="B193" t="str">
            <v>其他一般公共服务支出</v>
          </cell>
        </row>
        <row r="194">
          <cell r="A194">
            <v>2019901</v>
          </cell>
          <cell r="B194" t="str">
            <v>国家赔偿费用支出</v>
          </cell>
        </row>
        <row r="195">
          <cell r="A195">
            <v>202</v>
          </cell>
          <cell r="B195" t="str">
            <v>外交支出</v>
          </cell>
        </row>
        <row r="196">
          <cell r="A196">
            <v>20201</v>
          </cell>
          <cell r="B196" t="str">
            <v>外交管理事务</v>
          </cell>
        </row>
        <row r="197">
          <cell r="A197">
            <v>2020101</v>
          </cell>
          <cell r="B197" t="str">
            <v>行政运行</v>
          </cell>
        </row>
        <row r="198">
          <cell r="A198">
            <v>2020102</v>
          </cell>
          <cell r="B198" t="str">
            <v>一般行政管理事务</v>
          </cell>
        </row>
        <row r="199">
          <cell r="A199">
            <v>2020103</v>
          </cell>
          <cell r="B199" t="str">
            <v>机关服务</v>
          </cell>
        </row>
        <row r="200">
          <cell r="A200">
            <v>2020104</v>
          </cell>
          <cell r="B200" t="str">
            <v>专项业务</v>
          </cell>
        </row>
        <row r="201">
          <cell r="A201">
            <v>2020150</v>
          </cell>
          <cell r="B201" t="str">
            <v>事业运行</v>
          </cell>
        </row>
        <row r="202">
          <cell r="A202">
            <v>2020199</v>
          </cell>
          <cell r="B202" t="str">
            <v>其他外交管理事务支出</v>
          </cell>
        </row>
        <row r="203">
          <cell r="A203">
            <v>20202</v>
          </cell>
          <cell r="B203" t="str">
            <v>驻外机构</v>
          </cell>
        </row>
        <row r="204">
          <cell r="A204">
            <v>2020201</v>
          </cell>
          <cell r="B204" t="str">
            <v>驻外使领馆（团、处）</v>
          </cell>
        </row>
        <row r="205">
          <cell r="A205">
            <v>2020202</v>
          </cell>
          <cell r="B205" t="str">
            <v>其他驻外机构支出</v>
          </cell>
        </row>
        <row r="206">
          <cell r="A206">
            <v>20203</v>
          </cell>
          <cell r="B206" t="str">
            <v>对外援助</v>
          </cell>
        </row>
        <row r="207">
          <cell r="A207">
            <v>2020304</v>
          </cell>
          <cell r="B207" t="str">
            <v>援外优惠贷款贴息</v>
          </cell>
        </row>
        <row r="208">
          <cell r="A208">
            <v>20204</v>
          </cell>
          <cell r="B208" t="str">
            <v>国际组织</v>
          </cell>
        </row>
        <row r="209">
          <cell r="A209">
            <v>2020401</v>
          </cell>
          <cell r="B209" t="str">
            <v>国际组织会费</v>
          </cell>
        </row>
        <row r="210">
          <cell r="A210">
            <v>2020402</v>
          </cell>
          <cell r="B210" t="str">
            <v>国际组织捐赠</v>
          </cell>
        </row>
        <row r="211">
          <cell r="A211">
            <v>2020403</v>
          </cell>
          <cell r="B211" t="str">
            <v>维和摊款</v>
          </cell>
        </row>
        <row r="212">
          <cell r="A212">
            <v>2020404</v>
          </cell>
          <cell r="B212" t="str">
            <v>国际组织股金及基金</v>
          </cell>
        </row>
        <row r="213">
          <cell r="A213">
            <v>2020499</v>
          </cell>
          <cell r="B213" t="str">
            <v>其他国际组织支出</v>
          </cell>
        </row>
        <row r="214">
          <cell r="A214">
            <v>20205</v>
          </cell>
          <cell r="B214" t="str">
            <v>对外合作与交流</v>
          </cell>
        </row>
        <row r="215">
          <cell r="A215">
            <v>2020503</v>
          </cell>
          <cell r="B215" t="str">
            <v>在华国际会议</v>
          </cell>
        </row>
        <row r="216">
          <cell r="A216">
            <v>2020599</v>
          </cell>
          <cell r="B216" t="str">
            <v>其他对外合作与交流支出</v>
          </cell>
        </row>
        <row r="217">
          <cell r="A217">
            <v>20206</v>
          </cell>
          <cell r="B217" t="str">
            <v>对外宣传</v>
          </cell>
        </row>
        <row r="218">
          <cell r="A218">
            <v>2020601</v>
          </cell>
          <cell r="B218" t="str">
            <v>对外宣传</v>
          </cell>
        </row>
        <row r="219">
          <cell r="A219">
            <v>20207</v>
          </cell>
          <cell r="B219" t="str">
            <v>边界勘界联检</v>
          </cell>
        </row>
        <row r="220">
          <cell r="A220">
            <v>2020701</v>
          </cell>
          <cell r="B220" t="str">
            <v>边界勘界</v>
          </cell>
        </row>
        <row r="221">
          <cell r="A221">
            <v>2020702</v>
          </cell>
          <cell r="B221" t="str">
            <v>边界联检</v>
          </cell>
        </row>
        <row r="222">
          <cell r="A222">
            <v>2020703</v>
          </cell>
          <cell r="B222" t="str">
            <v>边界界桩维护</v>
          </cell>
        </row>
        <row r="223">
          <cell r="A223">
            <v>2020799</v>
          </cell>
          <cell r="B223" t="str">
            <v>其他支出</v>
          </cell>
        </row>
        <row r="224">
          <cell r="A224">
            <v>20299</v>
          </cell>
          <cell r="B224" t="str">
            <v>其他外交支出</v>
          </cell>
        </row>
        <row r="225">
          <cell r="A225">
            <v>203</v>
          </cell>
          <cell r="B225" t="str">
            <v>国防支出</v>
          </cell>
        </row>
        <row r="226">
          <cell r="A226">
            <v>20301</v>
          </cell>
          <cell r="B226" t="str">
            <v>军费</v>
          </cell>
        </row>
        <row r="227">
          <cell r="A227">
            <v>2030101</v>
          </cell>
          <cell r="B227" t="str">
            <v>现役部队</v>
          </cell>
        </row>
        <row r="228">
          <cell r="A228">
            <v>20304</v>
          </cell>
          <cell r="B228" t="str">
            <v>国防科研事业</v>
          </cell>
        </row>
        <row r="229">
          <cell r="A229">
            <v>2030401</v>
          </cell>
          <cell r="B229" t="str">
            <v>国防科研事业</v>
          </cell>
        </row>
        <row r="230">
          <cell r="A230">
            <v>20305</v>
          </cell>
          <cell r="B230" t="str">
            <v>专项工程</v>
          </cell>
        </row>
        <row r="231">
          <cell r="A231">
            <v>2030501</v>
          </cell>
          <cell r="B231" t="str">
            <v>专项工程</v>
          </cell>
        </row>
        <row r="232">
          <cell r="A232">
            <v>20306</v>
          </cell>
          <cell r="B232" t="str">
            <v>国防动员</v>
          </cell>
        </row>
        <row r="233">
          <cell r="A233">
            <v>2030601</v>
          </cell>
          <cell r="B233" t="str">
            <v>兵役征集</v>
          </cell>
        </row>
        <row r="234">
          <cell r="A234">
            <v>2030602</v>
          </cell>
          <cell r="B234" t="str">
            <v>经济动员</v>
          </cell>
        </row>
        <row r="235">
          <cell r="A235">
            <v>2030603</v>
          </cell>
          <cell r="B235" t="str">
            <v>人民防空</v>
          </cell>
        </row>
        <row r="236">
          <cell r="A236">
            <v>2030604</v>
          </cell>
          <cell r="B236" t="str">
            <v>交通战备</v>
          </cell>
        </row>
        <row r="237">
          <cell r="A237">
            <v>2030699</v>
          </cell>
          <cell r="B237" t="str">
            <v>其他国防动员支出</v>
          </cell>
        </row>
        <row r="238">
          <cell r="A238">
            <v>20399</v>
          </cell>
          <cell r="B238" t="str">
            <v>其他国防支出</v>
          </cell>
        </row>
        <row r="239">
          <cell r="A239">
            <v>2039999</v>
          </cell>
          <cell r="B239" t="str">
            <v>其他国防支出</v>
          </cell>
        </row>
        <row r="240">
          <cell r="A240">
            <v>204</v>
          </cell>
          <cell r="B240" t="str">
            <v>公共安全支出</v>
          </cell>
        </row>
        <row r="241">
          <cell r="A241">
            <v>20401</v>
          </cell>
          <cell r="B241" t="str">
            <v>武装警察部队</v>
          </cell>
        </row>
        <row r="242">
          <cell r="A242">
            <v>2040101</v>
          </cell>
          <cell r="B242" t="str">
            <v>武装警察部队</v>
          </cell>
        </row>
        <row r="243">
          <cell r="A243">
            <v>2040199</v>
          </cell>
          <cell r="B243" t="str">
            <v>其他武装警察部队支出</v>
          </cell>
        </row>
        <row r="244">
          <cell r="A244">
            <v>20402</v>
          </cell>
          <cell r="B244" t="str">
            <v>公安</v>
          </cell>
        </row>
        <row r="245">
          <cell r="A245">
            <v>2040201</v>
          </cell>
          <cell r="B245" t="str">
            <v>行政运行</v>
          </cell>
        </row>
        <row r="246">
          <cell r="A246">
            <v>2040202</v>
          </cell>
          <cell r="B246" t="str">
            <v>一般行政管理事务</v>
          </cell>
        </row>
        <row r="247">
          <cell r="A247">
            <v>2040203</v>
          </cell>
          <cell r="B247" t="str">
            <v>机关服务</v>
          </cell>
        </row>
        <row r="248">
          <cell r="A248">
            <v>2040219</v>
          </cell>
          <cell r="B248" t="str">
            <v>信息化建设</v>
          </cell>
        </row>
        <row r="249">
          <cell r="A249">
            <v>2040250</v>
          </cell>
          <cell r="B249" t="str">
            <v>事业运行</v>
          </cell>
        </row>
        <row r="250">
          <cell r="A250">
            <v>2040299</v>
          </cell>
          <cell r="B250" t="str">
            <v>其他公安支出</v>
          </cell>
        </row>
        <row r="251">
          <cell r="A251">
            <v>20403</v>
          </cell>
          <cell r="B251" t="str">
            <v>国家安全</v>
          </cell>
        </row>
        <row r="252">
          <cell r="A252">
            <v>2040301</v>
          </cell>
          <cell r="B252" t="str">
            <v>行政运行</v>
          </cell>
        </row>
        <row r="253">
          <cell r="A253">
            <v>2040302</v>
          </cell>
          <cell r="B253" t="str">
            <v>一般行政管理事务</v>
          </cell>
        </row>
        <row r="254">
          <cell r="A254">
            <v>2040303</v>
          </cell>
          <cell r="B254" t="str">
            <v>机关服务</v>
          </cell>
        </row>
        <row r="255">
          <cell r="A255">
            <v>2040304</v>
          </cell>
          <cell r="B255" t="str">
            <v>安全业务</v>
          </cell>
        </row>
        <row r="256">
          <cell r="A256">
            <v>2040350</v>
          </cell>
          <cell r="B256" t="str">
            <v>事业运行</v>
          </cell>
        </row>
        <row r="257">
          <cell r="A257">
            <v>2040399</v>
          </cell>
          <cell r="B257" t="str">
            <v>其他国家安全支出</v>
          </cell>
        </row>
        <row r="258">
          <cell r="A258">
            <v>20404</v>
          </cell>
          <cell r="B258" t="str">
            <v>检察</v>
          </cell>
        </row>
        <row r="259">
          <cell r="A259">
            <v>2040401</v>
          </cell>
          <cell r="B259" t="str">
            <v>行政运行</v>
          </cell>
        </row>
        <row r="260">
          <cell r="A260">
            <v>2040402</v>
          </cell>
          <cell r="B260" t="str">
            <v>一般行政管理事务</v>
          </cell>
        </row>
        <row r="261">
          <cell r="A261">
            <v>2040403</v>
          </cell>
          <cell r="B261" t="str">
            <v>机关服务</v>
          </cell>
        </row>
        <row r="262">
          <cell r="A262">
            <v>2040409</v>
          </cell>
          <cell r="B262" t="str">
            <v>“两房”建设</v>
          </cell>
        </row>
        <row r="263">
          <cell r="A263">
            <v>2040450</v>
          </cell>
          <cell r="B263" t="str">
            <v>事业运行</v>
          </cell>
        </row>
        <row r="264">
          <cell r="A264">
            <v>2040499</v>
          </cell>
          <cell r="B264" t="str">
            <v>其他检察支出</v>
          </cell>
        </row>
        <row r="265">
          <cell r="A265">
            <v>20405</v>
          </cell>
          <cell r="B265" t="str">
            <v>法院</v>
          </cell>
        </row>
        <row r="266">
          <cell r="A266">
            <v>2040501</v>
          </cell>
          <cell r="B266" t="str">
            <v>行政运行</v>
          </cell>
        </row>
        <row r="267">
          <cell r="A267">
            <v>2040502</v>
          </cell>
          <cell r="B267" t="str">
            <v>一般行政管理事务</v>
          </cell>
        </row>
        <row r="268">
          <cell r="A268">
            <v>2040503</v>
          </cell>
          <cell r="B268" t="str">
            <v>机关服务</v>
          </cell>
        </row>
        <row r="269">
          <cell r="A269">
            <v>2040504</v>
          </cell>
          <cell r="B269" t="str">
            <v>案件审判</v>
          </cell>
        </row>
        <row r="270">
          <cell r="A270">
            <v>2040505</v>
          </cell>
          <cell r="B270" t="str">
            <v>案件执行</v>
          </cell>
        </row>
        <row r="271">
          <cell r="A271">
            <v>2040506</v>
          </cell>
          <cell r="B271" t="str">
            <v>“两庭”建设</v>
          </cell>
        </row>
        <row r="272">
          <cell r="A272">
            <v>2040550</v>
          </cell>
          <cell r="B272" t="str">
            <v>事业运行</v>
          </cell>
        </row>
        <row r="273">
          <cell r="A273">
            <v>2040599</v>
          </cell>
          <cell r="B273" t="str">
            <v>其他法院支出</v>
          </cell>
        </row>
        <row r="274">
          <cell r="A274">
            <v>20406</v>
          </cell>
          <cell r="B274" t="str">
            <v>司法</v>
          </cell>
        </row>
        <row r="275">
          <cell r="A275">
            <v>2040601</v>
          </cell>
          <cell r="B275" t="str">
            <v>行政运行</v>
          </cell>
        </row>
        <row r="276">
          <cell r="A276">
            <v>2040602</v>
          </cell>
          <cell r="B276" t="str">
            <v>一般行政管理事务</v>
          </cell>
        </row>
        <row r="277">
          <cell r="A277">
            <v>2040603</v>
          </cell>
          <cell r="B277" t="str">
            <v>机关服务</v>
          </cell>
        </row>
        <row r="278">
          <cell r="A278">
            <v>2040604</v>
          </cell>
          <cell r="B278" t="str">
            <v>基层司法业务</v>
          </cell>
        </row>
        <row r="279">
          <cell r="A279">
            <v>2040605</v>
          </cell>
          <cell r="B279" t="str">
            <v>普法宣传</v>
          </cell>
        </row>
        <row r="280">
          <cell r="A280">
            <v>2040606</v>
          </cell>
          <cell r="B280" t="str">
            <v>律师管理</v>
          </cell>
        </row>
        <row r="281">
          <cell r="A281">
            <v>2040607</v>
          </cell>
          <cell r="B281" t="str">
            <v>公共法律服务</v>
          </cell>
        </row>
        <row r="282">
          <cell r="A282">
            <v>2040608</v>
          </cell>
          <cell r="B282" t="str">
            <v>国家统一法律职业资格考试</v>
          </cell>
        </row>
        <row r="283">
          <cell r="A283">
            <v>2040650</v>
          </cell>
          <cell r="B283" t="str">
            <v>事业运行</v>
          </cell>
        </row>
        <row r="284">
          <cell r="A284">
            <v>2040699</v>
          </cell>
          <cell r="B284" t="str">
            <v>其他司法支出</v>
          </cell>
        </row>
        <row r="285">
          <cell r="A285">
            <v>20407</v>
          </cell>
          <cell r="B285" t="str">
            <v>监狱</v>
          </cell>
        </row>
        <row r="286">
          <cell r="A286">
            <v>2040701</v>
          </cell>
          <cell r="B286" t="str">
            <v>行政运行</v>
          </cell>
        </row>
        <row r="287">
          <cell r="A287">
            <v>2040702</v>
          </cell>
          <cell r="B287" t="str">
            <v>一般行政管理事务</v>
          </cell>
        </row>
        <row r="288">
          <cell r="A288">
            <v>2040703</v>
          </cell>
          <cell r="B288" t="str">
            <v>机关服务</v>
          </cell>
        </row>
        <row r="289">
          <cell r="A289">
            <v>2040704</v>
          </cell>
          <cell r="B289" t="str">
            <v>罪犯生活及医疗卫生</v>
          </cell>
        </row>
        <row r="290">
          <cell r="A290">
            <v>2040705</v>
          </cell>
          <cell r="B290" t="str">
            <v>监狱业务及罪犯改造</v>
          </cell>
        </row>
        <row r="291">
          <cell r="A291">
            <v>2040706</v>
          </cell>
          <cell r="B291" t="str">
            <v>狱政设施建设</v>
          </cell>
        </row>
        <row r="292">
          <cell r="A292">
            <v>2040750</v>
          </cell>
          <cell r="B292" t="str">
            <v>事业运行</v>
          </cell>
        </row>
        <row r="293">
          <cell r="A293">
            <v>2040799</v>
          </cell>
          <cell r="B293" t="str">
            <v>其他监狱支出</v>
          </cell>
        </row>
        <row r="294">
          <cell r="A294">
            <v>20408</v>
          </cell>
          <cell r="B294" t="str">
            <v>强制隔离戒毒</v>
          </cell>
        </row>
        <row r="295">
          <cell r="A295">
            <v>2040801</v>
          </cell>
          <cell r="B295" t="str">
            <v>行政运行</v>
          </cell>
        </row>
        <row r="296">
          <cell r="A296">
            <v>2040802</v>
          </cell>
          <cell r="B296" t="str">
            <v>一般行政管理事务</v>
          </cell>
        </row>
        <row r="297">
          <cell r="A297">
            <v>2040803</v>
          </cell>
          <cell r="B297" t="str">
            <v>机关服务</v>
          </cell>
        </row>
        <row r="298">
          <cell r="A298">
            <v>2040806</v>
          </cell>
          <cell r="B298" t="str">
            <v>所政设施建设</v>
          </cell>
        </row>
        <row r="299">
          <cell r="A299">
            <v>2040850</v>
          </cell>
          <cell r="B299" t="str">
            <v>事业运行</v>
          </cell>
        </row>
        <row r="300">
          <cell r="A300">
            <v>20409</v>
          </cell>
          <cell r="B300" t="str">
            <v>国家保密</v>
          </cell>
        </row>
        <row r="301">
          <cell r="A301">
            <v>2040901</v>
          </cell>
          <cell r="B301" t="str">
            <v>行政运行</v>
          </cell>
        </row>
        <row r="302">
          <cell r="A302">
            <v>2040902</v>
          </cell>
          <cell r="B302" t="str">
            <v>一般行政管理事务</v>
          </cell>
        </row>
        <row r="303">
          <cell r="A303">
            <v>2040903</v>
          </cell>
          <cell r="B303" t="str">
            <v>机关服务</v>
          </cell>
        </row>
        <row r="304">
          <cell r="A304">
            <v>2040904</v>
          </cell>
          <cell r="B304" t="str">
            <v>保密技术</v>
          </cell>
        </row>
        <row r="305">
          <cell r="A305">
            <v>2040905</v>
          </cell>
          <cell r="B305" t="str">
            <v>保密管理</v>
          </cell>
        </row>
        <row r="306">
          <cell r="A306">
            <v>2040950</v>
          </cell>
          <cell r="B306" t="str">
            <v>事业运行</v>
          </cell>
        </row>
        <row r="307">
          <cell r="A307">
            <v>2040999</v>
          </cell>
          <cell r="B307" t="str">
            <v>其他国家保密支出</v>
          </cell>
        </row>
        <row r="308">
          <cell r="A308">
            <v>20410</v>
          </cell>
          <cell r="B308" t="str">
            <v>缉私警察</v>
          </cell>
        </row>
        <row r="309">
          <cell r="A309">
            <v>2041001</v>
          </cell>
          <cell r="B309" t="str">
            <v>行政运行</v>
          </cell>
        </row>
        <row r="310">
          <cell r="A310">
            <v>2041002</v>
          </cell>
          <cell r="B310" t="str">
            <v>一般行政管理事务</v>
          </cell>
        </row>
        <row r="311">
          <cell r="A311">
            <v>2041006</v>
          </cell>
          <cell r="B311" t="str">
            <v>信息化建设</v>
          </cell>
        </row>
        <row r="312">
          <cell r="A312">
            <v>2041099</v>
          </cell>
          <cell r="B312" t="str">
            <v>其他缉私警察支出</v>
          </cell>
        </row>
        <row r="313">
          <cell r="A313">
            <v>20499</v>
          </cell>
          <cell r="B313" t="str">
            <v>其他公共安全支出</v>
          </cell>
        </row>
        <row r="314">
          <cell r="A314">
            <v>205</v>
          </cell>
          <cell r="B314" t="str">
            <v>教育支出</v>
          </cell>
        </row>
        <row r="315">
          <cell r="A315">
            <v>20501</v>
          </cell>
          <cell r="B315" t="str">
            <v>教育管理事务</v>
          </cell>
        </row>
        <row r="316">
          <cell r="A316">
            <v>2050101</v>
          </cell>
          <cell r="B316" t="str">
            <v>行政运行</v>
          </cell>
        </row>
        <row r="317">
          <cell r="A317">
            <v>2050102</v>
          </cell>
          <cell r="B317" t="str">
            <v>一般行政管理事务</v>
          </cell>
        </row>
        <row r="318">
          <cell r="A318">
            <v>2050103</v>
          </cell>
          <cell r="B318" t="str">
            <v>机关服务</v>
          </cell>
        </row>
        <row r="319">
          <cell r="A319">
            <v>2050199</v>
          </cell>
          <cell r="B319" t="str">
            <v>其他教育管理事务支出</v>
          </cell>
        </row>
        <row r="320">
          <cell r="A320">
            <v>20502</v>
          </cell>
          <cell r="B320" t="str">
            <v>普通教育</v>
          </cell>
        </row>
        <row r="321">
          <cell r="A321">
            <v>2050201</v>
          </cell>
          <cell r="B321" t="str">
            <v>学前教育</v>
          </cell>
        </row>
        <row r="322">
          <cell r="A322">
            <v>2050202</v>
          </cell>
          <cell r="B322" t="str">
            <v>小学教育</v>
          </cell>
        </row>
        <row r="323">
          <cell r="A323">
            <v>2050203</v>
          </cell>
          <cell r="B323" t="str">
            <v>初中教育</v>
          </cell>
        </row>
        <row r="324">
          <cell r="A324">
            <v>2050204</v>
          </cell>
          <cell r="B324" t="str">
            <v>高中教育</v>
          </cell>
        </row>
        <row r="325">
          <cell r="A325">
            <v>2050205</v>
          </cell>
          <cell r="B325" t="str">
            <v>高等教育</v>
          </cell>
        </row>
        <row r="326">
          <cell r="A326">
            <v>2050299</v>
          </cell>
          <cell r="B326" t="str">
            <v>其他普通教育支出</v>
          </cell>
        </row>
        <row r="327">
          <cell r="A327">
            <v>20503</v>
          </cell>
          <cell r="B327" t="str">
            <v>职业教育</v>
          </cell>
        </row>
        <row r="328">
          <cell r="A328">
            <v>2050301</v>
          </cell>
          <cell r="B328" t="str">
            <v>初等职业教育</v>
          </cell>
        </row>
        <row r="329">
          <cell r="A329">
            <v>2050302</v>
          </cell>
          <cell r="B329" t="str">
            <v>中等职业教育</v>
          </cell>
        </row>
        <row r="330">
          <cell r="A330">
            <v>2050303</v>
          </cell>
          <cell r="B330" t="str">
            <v>技校教育</v>
          </cell>
        </row>
        <row r="331">
          <cell r="A331">
            <v>2050305</v>
          </cell>
          <cell r="B331" t="str">
            <v>高等职业教育</v>
          </cell>
        </row>
        <row r="332">
          <cell r="A332">
            <v>2050399</v>
          </cell>
          <cell r="B332" t="str">
            <v>其他职业教育支出</v>
          </cell>
        </row>
        <row r="333">
          <cell r="A333">
            <v>20504</v>
          </cell>
          <cell r="B333" t="str">
            <v>成人教育</v>
          </cell>
        </row>
        <row r="334">
          <cell r="A334">
            <v>2050401</v>
          </cell>
          <cell r="B334" t="str">
            <v>成人初等教育</v>
          </cell>
        </row>
        <row r="335">
          <cell r="A335">
            <v>2050402</v>
          </cell>
          <cell r="B335" t="str">
            <v>成人中等教育</v>
          </cell>
        </row>
        <row r="336">
          <cell r="A336">
            <v>2050403</v>
          </cell>
          <cell r="B336" t="str">
            <v>成人高等教育</v>
          </cell>
        </row>
        <row r="337">
          <cell r="A337">
            <v>2050404</v>
          </cell>
          <cell r="B337" t="str">
            <v>成人广播电视教育</v>
          </cell>
        </row>
        <row r="338">
          <cell r="A338">
            <v>2050499</v>
          </cell>
          <cell r="B338" t="str">
            <v>其他成人教育支出</v>
          </cell>
        </row>
        <row r="339">
          <cell r="A339">
            <v>20505</v>
          </cell>
          <cell r="B339" t="str">
            <v>广播电视教育</v>
          </cell>
        </row>
        <row r="340">
          <cell r="A340">
            <v>2050501</v>
          </cell>
          <cell r="B340" t="str">
            <v>广播电视学校</v>
          </cell>
        </row>
        <row r="341">
          <cell r="A341">
            <v>2050502</v>
          </cell>
          <cell r="B341" t="str">
            <v>教育电视台</v>
          </cell>
        </row>
        <row r="342">
          <cell r="A342">
            <v>2050599</v>
          </cell>
          <cell r="B342" t="str">
            <v>其他广播电视教育支出</v>
          </cell>
        </row>
        <row r="343">
          <cell r="A343">
            <v>20506</v>
          </cell>
          <cell r="B343" t="str">
            <v>留学教育</v>
          </cell>
        </row>
        <row r="344">
          <cell r="A344">
            <v>2050601</v>
          </cell>
          <cell r="B344" t="str">
            <v>出国留学教育</v>
          </cell>
        </row>
        <row r="345">
          <cell r="A345">
            <v>2050602</v>
          </cell>
          <cell r="B345" t="str">
            <v>来华留学教育</v>
          </cell>
        </row>
        <row r="346">
          <cell r="A346">
            <v>2050699</v>
          </cell>
          <cell r="B346" t="str">
            <v>其他留学教育支出</v>
          </cell>
        </row>
        <row r="347">
          <cell r="A347">
            <v>20507</v>
          </cell>
          <cell r="B347" t="str">
            <v>特殊教育</v>
          </cell>
        </row>
        <row r="348">
          <cell r="A348">
            <v>2050701</v>
          </cell>
          <cell r="B348" t="str">
            <v>特殊学校教育</v>
          </cell>
        </row>
        <row r="349">
          <cell r="A349">
            <v>2050702</v>
          </cell>
          <cell r="B349" t="str">
            <v>工读学校教育</v>
          </cell>
        </row>
        <row r="350">
          <cell r="A350">
            <v>2050799</v>
          </cell>
          <cell r="B350" t="str">
            <v>其他特殊教育支出</v>
          </cell>
        </row>
        <row r="351">
          <cell r="A351">
            <v>20508</v>
          </cell>
          <cell r="B351" t="str">
            <v>进修及培训</v>
          </cell>
        </row>
        <row r="352">
          <cell r="A352">
            <v>2050801</v>
          </cell>
          <cell r="B352" t="str">
            <v>教师进修</v>
          </cell>
        </row>
        <row r="353">
          <cell r="A353">
            <v>2050802</v>
          </cell>
          <cell r="B353" t="str">
            <v>干部教育</v>
          </cell>
        </row>
        <row r="354">
          <cell r="A354">
            <v>20509</v>
          </cell>
          <cell r="B354" t="str">
            <v>教育费附加安排的支出</v>
          </cell>
        </row>
        <row r="355">
          <cell r="A355">
            <v>2050901</v>
          </cell>
          <cell r="B355" t="str">
            <v>农村中小学校舍建设</v>
          </cell>
        </row>
        <row r="356">
          <cell r="A356">
            <v>2050902</v>
          </cell>
          <cell r="B356" t="str">
            <v>农村中小学教学设施</v>
          </cell>
        </row>
        <row r="357">
          <cell r="A357">
            <v>2050903</v>
          </cell>
          <cell r="B357" t="str">
            <v>城市中小学校舍建设</v>
          </cell>
        </row>
        <row r="358">
          <cell r="A358">
            <v>2050904</v>
          </cell>
          <cell r="B358" t="str">
            <v>城市中小学教学设施</v>
          </cell>
        </row>
        <row r="359">
          <cell r="A359">
            <v>2050905</v>
          </cell>
          <cell r="B359" t="str">
            <v>中等职业学校教学设施</v>
          </cell>
        </row>
        <row r="360">
          <cell r="A360">
            <v>2050999</v>
          </cell>
          <cell r="B360" t="str">
            <v>其他教育费附加安排的支出</v>
          </cell>
        </row>
        <row r="361">
          <cell r="A361">
            <v>20599</v>
          </cell>
          <cell r="B361" t="str">
            <v>其他教育支出</v>
          </cell>
        </row>
        <row r="362">
          <cell r="A362">
            <v>2059999</v>
          </cell>
          <cell r="B362" t="str">
            <v>其他教育支出</v>
          </cell>
        </row>
        <row r="363">
          <cell r="A363">
            <v>206</v>
          </cell>
          <cell r="B363" t="str">
            <v>科学技术支出</v>
          </cell>
        </row>
        <row r="364">
          <cell r="A364">
            <v>20601</v>
          </cell>
          <cell r="B364" t="str">
            <v>科学技术管理事务</v>
          </cell>
        </row>
        <row r="365">
          <cell r="A365">
            <v>2060101</v>
          </cell>
          <cell r="B365" t="str">
            <v>行政运行</v>
          </cell>
        </row>
        <row r="366">
          <cell r="A366">
            <v>2060102</v>
          </cell>
          <cell r="B366" t="str">
            <v>一般行政管理事务</v>
          </cell>
        </row>
        <row r="367">
          <cell r="A367">
            <v>2060103</v>
          </cell>
          <cell r="B367" t="str">
            <v>机关服务</v>
          </cell>
        </row>
        <row r="368">
          <cell r="A368">
            <v>2060199</v>
          </cell>
          <cell r="B368" t="str">
            <v>其他科学技术管理事务支出</v>
          </cell>
        </row>
        <row r="369">
          <cell r="A369">
            <v>20602</v>
          </cell>
          <cell r="B369" t="str">
            <v>基础研究</v>
          </cell>
        </row>
        <row r="370">
          <cell r="A370">
            <v>2060201</v>
          </cell>
          <cell r="B370" t="str">
            <v>机构运行</v>
          </cell>
        </row>
        <row r="371">
          <cell r="A371">
            <v>2060203</v>
          </cell>
          <cell r="B371" t="str">
            <v>自然科学基金</v>
          </cell>
        </row>
        <row r="372">
          <cell r="A372">
            <v>2060204</v>
          </cell>
          <cell r="B372" t="str">
            <v>实验室及相关设施</v>
          </cell>
        </row>
        <row r="373">
          <cell r="A373">
            <v>2060205</v>
          </cell>
          <cell r="B373" t="str">
            <v>重大科学工程</v>
          </cell>
        </row>
        <row r="374">
          <cell r="A374">
            <v>2060206</v>
          </cell>
          <cell r="B374" t="str">
            <v>专项基础科研</v>
          </cell>
        </row>
        <row r="375">
          <cell r="A375">
            <v>2060207</v>
          </cell>
          <cell r="B375" t="str">
            <v>专项技术基础</v>
          </cell>
        </row>
        <row r="376">
          <cell r="A376">
            <v>2060299</v>
          </cell>
          <cell r="B376" t="str">
            <v>其他基础研究支出</v>
          </cell>
        </row>
        <row r="377">
          <cell r="A377">
            <v>20603</v>
          </cell>
          <cell r="B377" t="str">
            <v>应用研究</v>
          </cell>
        </row>
        <row r="378">
          <cell r="A378">
            <v>2060301</v>
          </cell>
          <cell r="B378" t="str">
            <v>机构运行</v>
          </cell>
        </row>
        <row r="379">
          <cell r="A379">
            <v>2060302</v>
          </cell>
          <cell r="B379" t="str">
            <v>社会公益研究</v>
          </cell>
        </row>
        <row r="380">
          <cell r="A380">
            <v>2060303</v>
          </cell>
          <cell r="B380" t="str">
            <v>高技术研究</v>
          </cell>
        </row>
        <row r="381">
          <cell r="A381">
            <v>2060304</v>
          </cell>
          <cell r="B381" t="str">
            <v>专项科研试制</v>
          </cell>
        </row>
        <row r="382">
          <cell r="A382">
            <v>2060399</v>
          </cell>
          <cell r="B382" t="str">
            <v>其他应用研究支出</v>
          </cell>
        </row>
        <row r="383">
          <cell r="A383">
            <v>20604</v>
          </cell>
          <cell r="B383" t="str">
            <v>技术研究与开发</v>
          </cell>
        </row>
        <row r="384">
          <cell r="A384">
            <v>2060401</v>
          </cell>
          <cell r="B384" t="str">
            <v>机构运行</v>
          </cell>
        </row>
        <row r="385">
          <cell r="A385">
            <v>2060404</v>
          </cell>
          <cell r="B385" t="str">
            <v>科技成果转化与扩散</v>
          </cell>
        </row>
        <row r="386">
          <cell r="A386">
            <v>2060499</v>
          </cell>
          <cell r="B386" t="str">
            <v>其他技术研究与开发支出</v>
          </cell>
        </row>
        <row r="387">
          <cell r="A387">
            <v>20605</v>
          </cell>
          <cell r="B387" t="str">
            <v>科技条件与服务</v>
          </cell>
        </row>
        <row r="388">
          <cell r="A388">
            <v>2060501</v>
          </cell>
          <cell r="B388" t="str">
            <v>机构运行</v>
          </cell>
        </row>
        <row r="389">
          <cell r="A389">
            <v>2060502</v>
          </cell>
          <cell r="B389" t="str">
            <v>技术创新服务体系</v>
          </cell>
        </row>
        <row r="390">
          <cell r="A390">
            <v>2060503</v>
          </cell>
          <cell r="B390" t="str">
            <v>科技条件专项</v>
          </cell>
        </row>
        <row r="391">
          <cell r="A391">
            <v>2060599</v>
          </cell>
          <cell r="B391" t="str">
            <v>其他科技条件与服务支出</v>
          </cell>
        </row>
        <row r="392">
          <cell r="A392">
            <v>20606</v>
          </cell>
          <cell r="B392" t="str">
            <v>社会科学</v>
          </cell>
        </row>
        <row r="393">
          <cell r="A393">
            <v>2060601</v>
          </cell>
          <cell r="B393" t="str">
            <v>社会科学研究机构</v>
          </cell>
        </row>
        <row r="394">
          <cell r="A394">
            <v>2060602</v>
          </cell>
          <cell r="B394" t="str">
            <v>社会科学研究</v>
          </cell>
        </row>
        <row r="395">
          <cell r="A395">
            <v>2060603</v>
          </cell>
          <cell r="B395" t="str">
            <v>社科基金支出</v>
          </cell>
        </row>
        <row r="396">
          <cell r="A396">
            <v>2060699</v>
          </cell>
          <cell r="B396" t="str">
            <v>其他社会科学支出</v>
          </cell>
        </row>
        <row r="397">
          <cell r="A397">
            <v>20607</v>
          </cell>
          <cell r="B397" t="str">
            <v>科学技术普及</v>
          </cell>
        </row>
        <row r="398">
          <cell r="A398">
            <v>2060701</v>
          </cell>
          <cell r="B398" t="str">
            <v>机构运行</v>
          </cell>
        </row>
        <row r="399">
          <cell r="A399">
            <v>2060702</v>
          </cell>
          <cell r="B399" t="str">
            <v>科普活动</v>
          </cell>
        </row>
        <row r="400">
          <cell r="A400">
            <v>2060703</v>
          </cell>
          <cell r="B400" t="str">
            <v>青少年科技活动</v>
          </cell>
        </row>
        <row r="401">
          <cell r="A401">
            <v>2060704</v>
          </cell>
          <cell r="B401" t="str">
            <v>学术交流活动</v>
          </cell>
        </row>
        <row r="402">
          <cell r="A402">
            <v>2060705</v>
          </cell>
          <cell r="B402" t="str">
            <v>科技馆站</v>
          </cell>
        </row>
        <row r="403">
          <cell r="A403">
            <v>2060799</v>
          </cell>
          <cell r="B403" t="str">
            <v>其他科学技术普及支出</v>
          </cell>
        </row>
        <row r="404">
          <cell r="A404">
            <v>20608</v>
          </cell>
          <cell r="B404" t="str">
            <v>科技交流与合作</v>
          </cell>
        </row>
        <row r="405">
          <cell r="A405">
            <v>2060801</v>
          </cell>
          <cell r="B405" t="str">
            <v>国际交流与合作</v>
          </cell>
        </row>
        <row r="406">
          <cell r="A406">
            <v>2060802</v>
          </cell>
          <cell r="B406" t="str">
            <v>重大科技合作项目</v>
          </cell>
        </row>
        <row r="407">
          <cell r="A407">
            <v>2060899</v>
          </cell>
          <cell r="B407" t="str">
            <v>其他科技交流与合作支出</v>
          </cell>
        </row>
        <row r="408">
          <cell r="A408">
            <v>20609</v>
          </cell>
          <cell r="B408" t="str">
            <v>科技重大项目</v>
          </cell>
        </row>
        <row r="409">
          <cell r="A409">
            <v>2060901</v>
          </cell>
          <cell r="B409" t="str">
            <v>科技重大专项</v>
          </cell>
        </row>
        <row r="410">
          <cell r="A410">
            <v>20610</v>
          </cell>
          <cell r="B410" t="str">
            <v>核电站乏燃料处理处置基金支出</v>
          </cell>
        </row>
        <row r="411">
          <cell r="A411">
            <v>2061001</v>
          </cell>
          <cell r="B411" t="str">
            <v>乏燃料运输</v>
          </cell>
        </row>
        <row r="412">
          <cell r="A412">
            <v>2061002</v>
          </cell>
          <cell r="B412" t="str">
            <v>乏燃料离堆贮存</v>
          </cell>
        </row>
        <row r="413">
          <cell r="A413">
            <v>2061003</v>
          </cell>
          <cell r="B413" t="str">
            <v>乏燃料后处理</v>
          </cell>
        </row>
        <row r="414">
          <cell r="A414">
            <v>2061004</v>
          </cell>
          <cell r="B414" t="str">
            <v>高放废物的处理处置</v>
          </cell>
        </row>
        <row r="415">
          <cell r="A415">
            <v>2061005</v>
          </cell>
          <cell r="B415" t="str">
            <v>乏燃料后处理厂的建设、运行、改造和退役</v>
          </cell>
        </row>
        <row r="416">
          <cell r="A416">
            <v>2061099</v>
          </cell>
          <cell r="B416" t="str">
            <v>其他乏燃料处理处置基金支出</v>
          </cell>
        </row>
        <row r="417">
          <cell r="A417">
            <v>20699</v>
          </cell>
          <cell r="B417" t="str">
            <v>其他科学技术支出</v>
          </cell>
        </row>
        <row r="418">
          <cell r="A418">
            <v>2069901</v>
          </cell>
          <cell r="B418" t="str">
            <v>科技奖励</v>
          </cell>
        </row>
        <row r="419">
          <cell r="A419">
            <v>2069902</v>
          </cell>
          <cell r="B419" t="str">
            <v>核应急</v>
          </cell>
        </row>
        <row r="420">
          <cell r="A420">
            <v>2069903</v>
          </cell>
          <cell r="B420" t="str">
            <v>转制科研机构</v>
          </cell>
        </row>
        <row r="421">
          <cell r="A421">
            <v>2069999</v>
          </cell>
          <cell r="B421" t="str">
            <v>其他科学技术支出</v>
          </cell>
        </row>
        <row r="422">
          <cell r="A422">
            <v>207</v>
          </cell>
          <cell r="B422" t="str">
            <v>文化旅游体育与传媒支出</v>
          </cell>
        </row>
        <row r="423">
          <cell r="A423">
            <v>20701</v>
          </cell>
          <cell r="B423" t="str">
            <v>文化和旅游</v>
          </cell>
        </row>
        <row r="424">
          <cell r="A424">
            <v>2070101</v>
          </cell>
          <cell r="B424" t="str">
            <v>行政运行</v>
          </cell>
        </row>
        <row r="425">
          <cell r="A425">
            <v>2070102</v>
          </cell>
          <cell r="B425" t="str">
            <v>一般行政管理事务</v>
          </cell>
        </row>
        <row r="426">
          <cell r="A426">
            <v>2070103</v>
          </cell>
          <cell r="B426" t="str">
            <v>机关服务</v>
          </cell>
        </row>
        <row r="427">
          <cell r="A427">
            <v>2070104</v>
          </cell>
          <cell r="B427" t="str">
            <v>图书馆</v>
          </cell>
        </row>
        <row r="428">
          <cell r="A428">
            <v>2070105</v>
          </cell>
          <cell r="B428" t="str">
            <v>文化展示及纪念机构</v>
          </cell>
        </row>
        <row r="429">
          <cell r="A429">
            <v>2070106</v>
          </cell>
          <cell r="B429" t="str">
            <v>艺术表演场所</v>
          </cell>
        </row>
        <row r="430">
          <cell r="A430">
            <v>2070107</v>
          </cell>
          <cell r="B430" t="str">
            <v>艺术表演团体</v>
          </cell>
        </row>
        <row r="431">
          <cell r="A431">
            <v>2070108</v>
          </cell>
          <cell r="B431" t="str">
            <v>文化活动</v>
          </cell>
        </row>
        <row r="432">
          <cell r="A432">
            <v>2070109</v>
          </cell>
          <cell r="B432" t="str">
            <v>群众文化</v>
          </cell>
        </row>
        <row r="433">
          <cell r="A433">
            <v>2070110</v>
          </cell>
          <cell r="B433" t="str">
            <v>文化和旅游交流与合作</v>
          </cell>
        </row>
        <row r="434">
          <cell r="A434">
            <v>2070111</v>
          </cell>
          <cell r="B434" t="str">
            <v>文化创作与保护</v>
          </cell>
        </row>
        <row r="435">
          <cell r="A435">
            <v>2070112</v>
          </cell>
          <cell r="B435" t="str">
            <v>文化和旅游市场管理</v>
          </cell>
        </row>
        <row r="436">
          <cell r="A436">
            <v>2070199</v>
          </cell>
          <cell r="B436" t="str">
            <v>其他文化和旅游支出</v>
          </cell>
        </row>
        <row r="437">
          <cell r="A437">
            <v>20702</v>
          </cell>
          <cell r="B437" t="str">
            <v>文物</v>
          </cell>
        </row>
        <row r="438">
          <cell r="A438">
            <v>2070201</v>
          </cell>
          <cell r="B438" t="str">
            <v>行政运行</v>
          </cell>
        </row>
        <row r="439">
          <cell r="A439">
            <v>2070202</v>
          </cell>
          <cell r="B439" t="str">
            <v>一般行政管理事务</v>
          </cell>
        </row>
        <row r="440">
          <cell r="A440">
            <v>2070203</v>
          </cell>
          <cell r="B440" t="str">
            <v>机关服务</v>
          </cell>
        </row>
        <row r="441">
          <cell r="A441">
            <v>2070204</v>
          </cell>
          <cell r="B441" t="str">
            <v>文物保护</v>
          </cell>
        </row>
        <row r="442">
          <cell r="A442">
            <v>2070205</v>
          </cell>
          <cell r="B442" t="str">
            <v>博物馆</v>
          </cell>
        </row>
        <row r="443">
          <cell r="A443">
            <v>2070206</v>
          </cell>
          <cell r="B443" t="str">
            <v>历史名城与古迹</v>
          </cell>
        </row>
        <row r="444">
          <cell r="A444">
            <v>2070299</v>
          </cell>
          <cell r="B444" t="str">
            <v>其他文物支出</v>
          </cell>
        </row>
        <row r="445">
          <cell r="A445">
            <v>20703</v>
          </cell>
          <cell r="B445" t="str">
            <v>体育</v>
          </cell>
        </row>
        <row r="446">
          <cell r="A446">
            <v>2070301</v>
          </cell>
          <cell r="B446" t="str">
            <v>行政运行</v>
          </cell>
        </row>
        <row r="447">
          <cell r="A447">
            <v>2070302</v>
          </cell>
          <cell r="B447" t="str">
            <v>一般行政管理事务</v>
          </cell>
        </row>
        <row r="448">
          <cell r="A448">
            <v>2070303</v>
          </cell>
          <cell r="B448" t="str">
            <v>机关服务</v>
          </cell>
        </row>
        <row r="449">
          <cell r="A449">
            <v>2070304</v>
          </cell>
          <cell r="B449" t="str">
            <v>运动项目管理</v>
          </cell>
        </row>
        <row r="450">
          <cell r="A450">
            <v>2070305</v>
          </cell>
          <cell r="B450" t="str">
            <v>体育竞赛</v>
          </cell>
        </row>
        <row r="451">
          <cell r="A451">
            <v>2070306</v>
          </cell>
          <cell r="B451" t="str">
            <v>体育训练</v>
          </cell>
        </row>
        <row r="452">
          <cell r="A452">
            <v>2070307</v>
          </cell>
          <cell r="B452" t="str">
            <v>体育场馆</v>
          </cell>
        </row>
        <row r="453">
          <cell r="A453">
            <v>2070308</v>
          </cell>
          <cell r="B453" t="str">
            <v>群众体育</v>
          </cell>
        </row>
        <row r="454">
          <cell r="A454">
            <v>2070309</v>
          </cell>
          <cell r="B454" t="str">
            <v>体育交流与合作</v>
          </cell>
        </row>
        <row r="455">
          <cell r="A455">
            <v>2070399</v>
          </cell>
          <cell r="B455" t="str">
            <v>其他体育支出</v>
          </cell>
        </row>
        <row r="456">
          <cell r="A456">
            <v>20707</v>
          </cell>
          <cell r="B456" t="str">
            <v>国家电影事业发展专项资金安排的支出</v>
          </cell>
        </row>
        <row r="457">
          <cell r="A457">
            <v>2070701</v>
          </cell>
          <cell r="B457" t="str">
            <v>资助国产影片放映</v>
          </cell>
        </row>
        <row r="458">
          <cell r="A458">
            <v>2070702</v>
          </cell>
          <cell r="B458" t="str">
            <v>资助影院建设</v>
          </cell>
        </row>
        <row r="459">
          <cell r="A459">
            <v>2070703</v>
          </cell>
          <cell r="B459" t="str">
            <v>资助少数民族语电影译制</v>
          </cell>
        </row>
        <row r="460">
          <cell r="A460">
            <v>2070799</v>
          </cell>
          <cell r="B460" t="str">
            <v>其他国家电影事业发展专项资金支出</v>
          </cell>
        </row>
        <row r="461">
          <cell r="A461">
            <v>20799</v>
          </cell>
          <cell r="B461" t="str">
            <v>其他文化旅游体育与传媒支出</v>
          </cell>
        </row>
        <row r="462">
          <cell r="A462">
            <v>2079902</v>
          </cell>
          <cell r="B462" t="str">
            <v>宣传文化发展专项支出</v>
          </cell>
        </row>
        <row r="463">
          <cell r="A463">
            <v>2079999</v>
          </cell>
          <cell r="B463" t="str">
            <v>其他文化旅游体育与传媒支出</v>
          </cell>
        </row>
        <row r="464">
          <cell r="A464">
            <v>208</v>
          </cell>
          <cell r="B464" t="str">
            <v>社会保障和就业支出</v>
          </cell>
        </row>
        <row r="465">
          <cell r="A465">
            <v>20801</v>
          </cell>
          <cell r="B465" t="str">
            <v>人力资源和社会保障管理事务</v>
          </cell>
        </row>
        <row r="466">
          <cell r="A466">
            <v>2080101</v>
          </cell>
          <cell r="B466" t="str">
            <v>行政运行</v>
          </cell>
        </row>
        <row r="467">
          <cell r="A467">
            <v>2080102</v>
          </cell>
          <cell r="B467" t="str">
            <v>一般行政管理事务</v>
          </cell>
        </row>
        <row r="468">
          <cell r="A468">
            <v>2080103</v>
          </cell>
          <cell r="B468" t="str">
            <v>机关服务</v>
          </cell>
        </row>
        <row r="469">
          <cell r="A469">
            <v>2080104</v>
          </cell>
          <cell r="B469" t="str">
            <v>综合业务管理</v>
          </cell>
        </row>
        <row r="470">
          <cell r="A470">
            <v>2080105</v>
          </cell>
          <cell r="B470" t="str">
            <v>劳动保障监察</v>
          </cell>
        </row>
        <row r="471">
          <cell r="A471">
            <v>2080106</v>
          </cell>
          <cell r="B471" t="str">
            <v>就业管理事务</v>
          </cell>
        </row>
        <row r="472">
          <cell r="A472">
            <v>2080107</v>
          </cell>
          <cell r="B472" t="str">
            <v>社会保险业务管理事务</v>
          </cell>
        </row>
        <row r="473">
          <cell r="A473">
            <v>2080108</v>
          </cell>
          <cell r="B473" t="str">
            <v>信息化建设</v>
          </cell>
        </row>
        <row r="474">
          <cell r="A474">
            <v>2080109</v>
          </cell>
          <cell r="B474" t="str">
            <v>社会保险经办机构</v>
          </cell>
        </row>
        <row r="475">
          <cell r="A475">
            <v>2080110</v>
          </cell>
          <cell r="B475" t="str">
            <v>劳动关系和维权</v>
          </cell>
        </row>
        <row r="476">
          <cell r="A476">
            <v>2080111</v>
          </cell>
          <cell r="B476" t="str">
            <v>公共就业服务和职业技能鉴定机构</v>
          </cell>
        </row>
        <row r="477">
          <cell r="A477">
            <v>2080199</v>
          </cell>
          <cell r="B477" t="str">
            <v>其他人力资源和社会保障管理事务支出</v>
          </cell>
        </row>
        <row r="478">
          <cell r="A478">
            <v>20802</v>
          </cell>
          <cell r="B478" t="str">
            <v>民政管理事务</v>
          </cell>
        </row>
        <row r="479">
          <cell r="A479">
            <v>2080201</v>
          </cell>
          <cell r="B479" t="str">
            <v>行政运行</v>
          </cell>
        </row>
        <row r="480">
          <cell r="A480">
            <v>2080202</v>
          </cell>
          <cell r="B480" t="str">
            <v>一般行政管理事务</v>
          </cell>
        </row>
        <row r="481">
          <cell r="A481">
            <v>2080203</v>
          </cell>
          <cell r="B481" t="str">
            <v>机关服务</v>
          </cell>
        </row>
        <row r="482">
          <cell r="A482">
            <v>2080206</v>
          </cell>
          <cell r="B482" t="str">
            <v>社会组织管理</v>
          </cell>
        </row>
        <row r="483">
          <cell r="A483">
            <v>2080207</v>
          </cell>
          <cell r="B483" t="str">
            <v>行政区划和地名管理</v>
          </cell>
        </row>
        <row r="484">
          <cell r="A484">
            <v>2080208</v>
          </cell>
          <cell r="B484" t="str">
            <v>基层政权建设和社区治理</v>
          </cell>
        </row>
        <row r="485">
          <cell r="A485">
            <v>2080299</v>
          </cell>
          <cell r="B485" t="str">
            <v>其他民政管理事务支出</v>
          </cell>
        </row>
        <row r="486">
          <cell r="A486">
            <v>20804</v>
          </cell>
          <cell r="B486" t="str">
            <v>补充全国社会保障基金</v>
          </cell>
        </row>
        <row r="487">
          <cell r="A487">
            <v>20805</v>
          </cell>
          <cell r="B487" t="str">
            <v>行政事业单位养老支出</v>
          </cell>
        </row>
        <row r="488">
          <cell r="A488">
            <v>2080501</v>
          </cell>
          <cell r="B488" t="str">
            <v>行政单位离退休</v>
          </cell>
        </row>
        <row r="489">
          <cell r="A489">
            <v>2080502</v>
          </cell>
          <cell r="B489" t="str">
            <v>事业单位离退休</v>
          </cell>
        </row>
        <row r="490">
          <cell r="A490">
            <v>2080503</v>
          </cell>
          <cell r="B490" t="str">
            <v>离退休人员管理机构</v>
          </cell>
        </row>
        <row r="491">
          <cell r="A491">
            <v>2080599</v>
          </cell>
          <cell r="B491" t="str">
            <v>其他行政事业单位养老支出</v>
          </cell>
        </row>
        <row r="492">
          <cell r="A492">
            <v>20806</v>
          </cell>
          <cell r="B492" t="str">
            <v>企业改革补助</v>
          </cell>
        </row>
        <row r="493">
          <cell r="A493">
            <v>2080601</v>
          </cell>
          <cell r="B493" t="str">
            <v>企业关闭破产补助</v>
          </cell>
        </row>
        <row r="494">
          <cell r="A494">
            <v>2080602</v>
          </cell>
          <cell r="B494" t="str">
            <v>厂办大集体改革补助</v>
          </cell>
        </row>
        <row r="495">
          <cell r="A495">
            <v>2080699</v>
          </cell>
          <cell r="B495" t="str">
            <v>其他企业改革发展补助</v>
          </cell>
        </row>
        <row r="496">
          <cell r="A496">
            <v>20807</v>
          </cell>
          <cell r="B496" t="str">
            <v>就业补助</v>
          </cell>
        </row>
        <row r="497">
          <cell r="A497">
            <v>2080702</v>
          </cell>
          <cell r="B497" t="str">
            <v>职业培训补贴</v>
          </cell>
        </row>
        <row r="498">
          <cell r="A498">
            <v>2080704</v>
          </cell>
          <cell r="B498" t="str">
            <v>社会保险补贴</v>
          </cell>
        </row>
        <row r="499">
          <cell r="A499">
            <v>2080705</v>
          </cell>
          <cell r="B499" t="str">
            <v>公益性岗位补贴</v>
          </cell>
        </row>
        <row r="500">
          <cell r="A500">
            <v>2080709</v>
          </cell>
          <cell r="B500" t="str">
            <v>职业技能鉴定补贴</v>
          </cell>
        </row>
        <row r="501">
          <cell r="A501">
            <v>2080711</v>
          </cell>
          <cell r="B501" t="str">
            <v>就业见习补贴</v>
          </cell>
        </row>
        <row r="502">
          <cell r="A502">
            <v>2080799</v>
          </cell>
          <cell r="B502" t="str">
            <v>其他就业补助支出</v>
          </cell>
        </row>
        <row r="503">
          <cell r="A503">
            <v>20808</v>
          </cell>
          <cell r="B503" t="str">
            <v>抚恤</v>
          </cell>
        </row>
        <row r="504">
          <cell r="A504">
            <v>2080801</v>
          </cell>
          <cell r="B504" t="str">
            <v>死亡抚恤</v>
          </cell>
        </row>
        <row r="505">
          <cell r="A505">
            <v>2080802</v>
          </cell>
          <cell r="B505" t="str">
            <v>伤残抚恤</v>
          </cell>
        </row>
        <row r="506">
          <cell r="A506">
            <v>2080803</v>
          </cell>
          <cell r="B506" t="str">
            <v>在乡复员、退伍军人生活补助</v>
          </cell>
        </row>
        <row r="507">
          <cell r="A507">
            <v>2080805</v>
          </cell>
          <cell r="B507" t="str">
            <v>义务兵优待</v>
          </cell>
        </row>
        <row r="508">
          <cell r="A508">
            <v>2080899</v>
          </cell>
          <cell r="B508" t="str">
            <v>其他优抚支出</v>
          </cell>
        </row>
        <row r="509">
          <cell r="A509">
            <v>20809</v>
          </cell>
          <cell r="B509" t="str">
            <v>退役安置</v>
          </cell>
        </row>
        <row r="510">
          <cell r="A510">
            <v>2080901</v>
          </cell>
          <cell r="B510" t="str">
            <v>退役士兵安置</v>
          </cell>
        </row>
        <row r="511">
          <cell r="A511">
            <v>2080902</v>
          </cell>
          <cell r="B511" t="str">
            <v>军队移交政府的离退休人员安置</v>
          </cell>
        </row>
        <row r="512">
          <cell r="A512">
            <v>2080903</v>
          </cell>
          <cell r="B512" t="str">
            <v>军队移交政府离退休干部管理机构</v>
          </cell>
        </row>
        <row r="513">
          <cell r="A513">
            <v>2080999</v>
          </cell>
          <cell r="B513" t="str">
            <v>其他退役安置支出</v>
          </cell>
        </row>
        <row r="514">
          <cell r="A514">
            <v>20810</v>
          </cell>
          <cell r="B514" t="str">
            <v>社会福利</v>
          </cell>
        </row>
        <row r="515">
          <cell r="A515">
            <v>2081001</v>
          </cell>
          <cell r="B515" t="str">
            <v>儿童福利</v>
          </cell>
        </row>
        <row r="516">
          <cell r="A516">
            <v>2081002</v>
          </cell>
          <cell r="B516" t="str">
            <v>老年福利</v>
          </cell>
        </row>
        <row r="517">
          <cell r="A517">
            <v>2081003</v>
          </cell>
          <cell r="B517" t="str">
            <v>康复辅具</v>
          </cell>
        </row>
        <row r="518">
          <cell r="A518">
            <v>2081004</v>
          </cell>
          <cell r="B518" t="str">
            <v>殡葬</v>
          </cell>
        </row>
        <row r="519">
          <cell r="A519">
            <v>2081005</v>
          </cell>
          <cell r="B519" t="str">
            <v>社会福利事业单位</v>
          </cell>
        </row>
        <row r="520">
          <cell r="A520">
            <v>2081099</v>
          </cell>
          <cell r="B520" t="str">
            <v>其他社会福利支出</v>
          </cell>
        </row>
        <row r="521">
          <cell r="A521">
            <v>20811</v>
          </cell>
          <cell r="B521" t="str">
            <v>残疾人事业</v>
          </cell>
        </row>
        <row r="522">
          <cell r="A522">
            <v>2081101</v>
          </cell>
          <cell r="B522" t="str">
            <v>行政运行</v>
          </cell>
        </row>
        <row r="523">
          <cell r="A523">
            <v>2081102</v>
          </cell>
          <cell r="B523" t="str">
            <v>一般行政管理事务</v>
          </cell>
        </row>
        <row r="524">
          <cell r="A524">
            <v>2081103</v>
          </cell>
          <cell r="B524" t="str">
            <v>机关服务</v>
          </cell>
        </row>
        <row r="525">
          <cell r="A525">
            <v>2081104</v>
          </cell>
          <cell r="B525" t="str">
            <v>残疾人康复</v>
          </cell>
        </row>
        <row r="526">
          <cell r="A526">
            <v>2081105</v>
          </cell>
          <cell r="B526" t="str">
            <v>残疾人就业</v>
          </cell>
        </row>
        <row r="527">
          <cell r="A527">
            <v>2081106</v>
          </cell>
          <cell r="B527" t="str">
            <v>残疾人体育</v>
          </cell>
        </row>
        <row r="528">
          <cell r="A528">
            <v>2081199</v>
          </cell>
          <cell r="B528" t="str">
            <v>其他残疾人事业支出</v>
          </cell>
        </row>
        <row r="529">
          <cell r="A529">
            <v>20816</v>
          </cell>
          <cell r="B529" t="str">
            <v>红十字事业</v>
          </cell>
        </row>
        <row r="530">
          <cell r="A530">
            <v>2081601</v>
          </cell>
          <cell r="B530" t="str">
            <v>行政运行</v>
          </cell>
        </row>
        <row r="531">
          <cell r="A531">
            <v>2081602</v>
          </cell>
          <cell r="B531" t="str">
            <v>一般行政管理事务</v>
          </cell>
        </row>
        <row r="532">
          <cell r="A532">
            <v>2081603</v>
          </cell>
          <cell r="B532" t="str">
            <v>机关服务</v>
          </cell>
        </row>
        <row r="533">
          <cell r="A533">
            <v>2081699</v>
          </cell>
          <cell r="B533" t="str">
            <v>其他红十字事业支出</v>
          </cell>
        </row>
        <row r="534">
          <cell r="A534">
            <v>20822</v>
          </cell>
          <cell r="B534" t="str">
            <v>大中型水库移民后期扶持基金支出</v>
          </cell>
        </row>
        <row r="535">
          <cell r="A535">
            <v>2082201</v>
          </cell>
          <cell r="B535" t="str">
            <v>移民补助</v>
          </cell>
        </row>
        <row r="536">
          <cell r="A536">
            <v>2082202</v>
          </cell>
          <cell r="B536" t="str">
            <v>基础设施建设和经济发展</v>
          </cell>
        </row>
        <row r="537">
          <cell r="A537">
            <v>2082299</v>
          </cell>
          <cell r="B537" t="str">
            <v>其他大中型水库移民后期扶持基金支出</v>
          </cell>
        </row>
        <row r="538">
          <cell r="A538">
            <v>20823</v>
          </cell>
          <cell r="B538" t="str">
            <v>小型水库移民扶助基金安排的支出</v>
          </cell>
        </row>
        <row r="539">
          <cell r="A539">
            <v>2082301</v>
          </cell>
          <cell r="B539" t="str">
            <v>移民补助</v>
          </cell>
        </row>
        <row r="540">
          <cell r="A540">
            <v>2082302</v>
          </cell>
          <cell r="B540" t="str">
            <v>基础设施建设和经济发展</v>
          </cell>
        </row>
        <row r="541">
          <cell r="A541">
            <v>2082399</v>
          </cell>
          <cell r="B541" t="str">
            <v>其他小型水库移民扶助基金支出</v>
          </cell>
        </row>
        <row r="542">
          <cell r="A542">
            <v>20824</v>
          </cell>
          <cell r="B542" t="str">
            <v>补充道路交通事故社会救助基金</v>
          </cell>
        </row>
        <row r="543">
          <cell r="A543">
            <v>2082401</v>
          </cell>
          <cell r="B543" t="str">
            <v>交强险营业税补助基金支出</v>
          </cell>
        </row>
        <row r="544">
          <cell r="A544">
            <v>2082402</v>
          </cell>
          <cell r="B544" t="str">
            <v>交强险罚款收入补助基金支出</v>
          </cell>
        </row>
        <row r="545">
          <cell r="A545">
            <v>20899</v>
          </cell>
          <cell r="B545" t="str">
            <v>其他社会保障和就业支出</v>
          </cell>
        </row>
        <row r="546">
          <cell r="A546">
            <v>2089999</v>
          </cell>
          <cell r="B546" t="str">
            <v>其他社会保障和就业支出</v>
          </cell>
        </row>
        <row r="547">
          <cell r="A547">
            <v>209</v>
          </cell>
          <cell r="B547" t="str">
            <v>社会保险基金支出</v>
          </cell>
        </row>
        <row r="548">
          <cell r="A548">
            <v>20901</v>
          </cell>
          <cell r="B548" t="str">
            <v>企业职工基本养老保险基金支出</v>
          </cell>
        </row>
        <row r="549">
          <cell r="A549">
            <v>2090101</v>
          </cell>
          <cell r="B549" t="str">
            <v>基本养老金支出</v>
          </cell>
        </row>
        <row r="550">
          <cell r="A550">
            <v>2090102</v>
          </cell>
          <cell r="B550" t="str">
            <v>医疗补助金支出</v>
          </cell>
        </row>
        <row r="551">
          <cell r="A551">
            <v>2090103</v>
          </cell>
          <cell r="B551" t="str">
            <v>丧葬补助金和抚恤金支出</v>
          </cell>
        </row>
        <row r="552">
          <cell r="A552">
            <v>2090199</v>
          </cell>
          <cell r="B552" t="str">
            <v>其他企业职工基本养老保险基金支出</v>
          </cell>
        </row>
        <row r="553">
          <cell r="A553">
            <v>20902</v>
          </cell>
          <cell r="B553" t="str">
            <v>失业保险基金支出</v>
          </cell>
        </row>
        <row r="554">
          <cell r="A554">
            <v>2090201</v>
          </cell>
          <cell r="B554" t="str">
            <v>失业保险金</v>
          </cell>
        </row>
        <row r="555">
          <cell r="A555">
            <v>2090202</v>
          </cell>
          <cell r="B555" t="str">
            <v>基本医疗保险费支出</v>
          </cell>
        </row>
        <row r="556">
          <cell r="A556">
            <v>2090203</v>
          </cell>
          <cell r="B556" t="str">
            <v>丧葬补助金和抚恤金支出</v>
          </cell>
        </row>
        <row r="557">
          <cell r="A557">
            <v>2090204</v>
          </cell>
          <cell r="B557" t="str">
            <v>职业培训和职业介绍补贴支出</v>
          </cell>
        </row>
        <row r="558">
          <cell r="A558">
            <v>2090299</v>
          </cell>
          <cell r="B558" t="str">
            <v>其他失业保险基金支出</v>
          </cell>
        </row>
        <row r="559">
          <cell r="A559">
            <v>20903</v>
          </cell>
          <cell r="B559" t="str">
            <v>职工基本医疗保险基金支出</v>
          </cell>
        </row>
        <row r="560">
          <cell r="A560">
            <v>2090301</v>
          </cell>
          <cell r="B560" t="str">
            <v>职工基本医疗保险统筹基金支出</v>
          </cell>
        </row>
        <row r="561">
          <cell r="A561">
            <v>2090302</v>
          </cell>
          <cell r="B561" t="str">
            <v>职工基本医疗保险个人账户基金支出</v>
          </cell>
        </row>
        <row r="562">
          <cell r="A562">
            <v>2090399</v>
          </cell>
          <cell r="B562" t="str">
            <v>其他职工基本医疗保险基金支出</v>
          </cell>
        </row>
        <row r="563">
          <cell r="A563">
            <v>20904</v>
          </cell>
          <cell r="B563" t="str">
            <v>工伤保险基金支出</v>
          </cell>
        </row>
        <row r="564">
          <cell r="A564">
            <v>2090401</v>
          </cell>
          <cell r="B564" t="str">
            <v>工伤保险待遇</v>
          </cell>
        </row>
        <row r="565">
          <cell r="A565">
            <v>2090499</v>
          </cell>
          <cell r="B565" t="str">
            <v>其他工伤保险基金支出</v>
          </cell>
        </row>
        <row r="566">
          <cell r="A566">
            <v>20999</v>
          </cell>
          <cell r="B566" t="str">
            <v>其他社会保险基金支出</v>
          </cell>
        </row>
        <row r="567">
          <cell r="A567">
            <v>210</v>
          </cell>
          <cell r="B567" t="str">
            <v>卫生健康支出</v>
          </cell>
        </row>
        <row r="568">
          <cell r="A568">
            <v>2100101</v>
          </cell>
          <cell r="B568" t="str">
            <v>行政运行</v>
          </cell>
        </row>
        <row r="569">
          <cell r="A569">
            <v>2100102</v>
          </cell>
          <cell r="B569" t="str">
            <v>一般行政管理事务</v>
          </cell>
        </row>
        <row r="570">
          <cell r="A570">
            <v>2100103</v>
          </cell>
          <cell r="B570" t="str">
            <v>机关服务</v>
          </cell>
        </row>
        <row r="571">
          <cell r="A571">
            <v>21002</v>
          </cell>
          <cell r="B571" t="str">
            <v>公立医院</v>
          </cell>
        </row>
        <row r="572">
          <cell r="A572">
            <v>2100201</v>
          </cell>
          <cell r="B572" t="str">
            <v>综合医院</v>
          </cell>
        </row>
        <row r="573">
          <cell r="A573">
            <v>2100202</v>
          </cell>
          <cell r="B573" t="str">
            <v>中医（民族）医院</v>
          </cell>
        </row>
        <row r="574">
          <cell r="A574">
            <v>2100203</v>
          </cell>
          <cell r="B574" t="str">
            <v>传染病医院</v>
          </cell>
        </row>
        <row r="575">
          <cell r="A575">
            <v>2100204</v>
          </cell>
          <cell r="B575" t="str">
            <v>职业病防治医院</v>
          </cell>
        </row>
        <row r="576">
          <cell r="A576">
            <v>2100205</v>
          </cell>
          <cell r="B576" t="str">
            <v>精神病医院</v>
          </cell>
        </row>
        <row r="577">
          <cell r="A577">
            <v>2100206</v>
          </cell>
          <cell r="B577" t="str">
            <v>妇幼保健医院</v>
          </cell>
        </row>
        <row r="578">
          <cell r="A578">
            <v>2100207</v>
          </cell>
          <cell r="B578" t="str">
            <v>儿童医院</v>
          </cell>
        </row>
        <row r="579">
          <cell r="A579">
            <v>2100208</v>
          </cell>
          <cell r="B579" t="str">
            <v>其他专科医院</v>
          </cell>
        </row>
        <row r="580">
          <cell r="A580">
            <v>2100209</v>
          </cell>
          <cell r="B580" t="str">
            <v>福利医院</v>
          </cell>
        </row>
        <row r="581">
          <cell r="A581">
            <v>2100210</v>
          </cell>
          <cell r="B581" t="str">
            <v>行业医院</v>
          </cell>
        </row>
        <row r="582">
          <cell r="A582">
            <v>2100211</v>
          </cell>
          <cell r="B582" t="str">
            <v>处理医疗欠费</v>
          </cell>
        </row>
        <row r="583">
          <cell r="A583">
            <v>2100299</v>
          </cell>
          <cell r="B583" t="str">
            <v>其他公立医院支出</v>
          </cell>
        </row>
        <row r="584">
          <cell r="A584">
            <v>21003</v>
          </cell>
          <cell r="B584" t="str">
            <v>基层医疗卫生机构</v>
          </cell>
        </row>
        <row r="585">
          <cell r="A585">
            <v>2100301</v>
          </cell>
          <cell r="B585" t="str">
            <v>城市社区卫生机构</v>
          </cell>
        </row>
        <row r="586">
          <cell r="A586">
            <v>2100302</v>
          </cell>
          <cell r="B586" t="str">
            <v>乡镇卫生院</v>
          </cell>
        </row>
        <row r="587">
          <cell r="A587">
            <v>2100399</v>
          </cell>
          <cell r="B587" t="str">
            <v>其他基层医疗卫生机构支出</v>
          </cell>
        </row>
        <row r="588">
          <cell r="A588">
            <v>21004</v>
          </cell>
          <cell r="B588" t="str">
            <v>公共卫生</v>
          </cell>
        </row>
        <row r="589">
          <cell r="A589">
            <v>2100401</v>
          </cell>
          <cell r="B589" t="str">
            <v>疾病预防控制机构</v>
          </cell>
        </row>
        <row r="590">
          <cell r="A590">
            <v>2100402</v>
          </cell>
          <cell r="B590" t="str">
            <v>卫生监督机构</v>
          </cell>
        </row>
        <row r="591">
          <cell r="A591">
            <v>2100403</v>
          </cell>
          <cell r="B591" t="str">
            <v>妇幼保健机构</v>
          </cell>
        </row>
        <row r="592">
          <cell r="A592">
            <v>2100404</v>
          </cell>
          <cell r="B592" t="str">
            <v>精神卫生机构</v>
          </cell>
        </row>
        <row r="593">
          <cell r="A593">
            <v>2100405</v>
          </cell>
          <cell r="B593" t="str">
            <v>应急救治机构</v>
          </cell>
        </row>
        <row r="594">
          <cell r="A594">
            <v>2100406</v>
          </cell>
          <cell r="B594" t="str">
            <v>采供血机构</v>
          </cell>
        </row>
        <row r="595">
          <cell r="A595">
            <v>2100407</v>
          </cell>
          <cell r="B595" t="str">
            <v>其他专业公共卫生机构</v>
          </cell>
        </row>
        <row r="596">
          <cell r="A596">
            <v>2100408</v>
          </cell>
          <cell r="B596" t="str">
            <v>基本公共卫生服务</v>
          </cell>
        </row>
        <row r="597">
          <cell r="A597">
            <v>2100409</v>
          </cell>
          <cell r="B597" t="str">
            <v>重大公共卫生服务</v>
          </cell>
        </row>
        <row r="598">
          <cell r="A598">
            <v>2100410</v>
          </cell>
          <cell r="B598" t="str">
            <v>突发公共卫生事件应急处理</v>
          </cell>
        </row>
        <row r="599">
          <cell r="A599">
            <v>2100499</v>
          </cell>
          <cell r="B599" t="str">
            <v>其他公共卫生支出</v>
          </cell>
        </row>
        <row r="600">
          <cell r="A600">
            <v>21006</v>
          </cell>
          <cell r="B600" t="str">
            <v>中医药</v>
          </cell>
        </row>
        <row r="601">
          <cell r="A601">
            <v>2100601</v>
          </cell>
          <cell r="B601" t="str">
            <v>中医（民族医）药专项</v>
          </cell>
        </row>
        <row r="602">
          <cell r="A602">
            <v>2100699</v>
          </cell>
          <cell r="B602" t="str">
            <v>其他中医药支出</v>
          </cell>
        </row>
        <row r="603">
          <cell r="A603">
            <v>211</v>
          </cell>
          <cell r="B603" t="str">
            <v>节能环保支出</v>
          </cell>
        </row>
        <row r="604">
          <cell r="A604">
            <v>21101</v>
          </cell>
          <cell r="B604" t="str">
            <v>环境保护管理事务</v>
          </cell>
        </row>
        <row r="605">
          <cell r="A605">
            <v>2110101</v>
          </cell>
          <cell r="B605" t="str">
            <v>行政运行</v>
          </cell>
        </row>
        <row r="606">
          <cell r="A606">
            <v>2110102</v>
          </cell>
          <cell r="B606" t="str">
            <v>一般行政管理事务</v>
          </cell>
        </row>
        <row r="607">
          <cell r="A607">
            <v>2110103</v>
          </cell>
          <cell r="B607" t="str">
            <v>机关服务</v>
          </cell>
        </row>
        <row r="608">
          <cell r="A608">
            <v>2110104</v>
          </cell>
          <cell r="B608" t="str">
            <v>生态环境保护宣传</v>
          </cell>
        </row>
        <row r="609">
          <cell r="A609">
            <v>2110105</v>
          </cell>
          <cell r="B609" t="str">
            <v>环境保护法规、规划及标准</v>
          </cell>
        </row>
        <row r="610">
          <cell r="A610">
            <v>2110106</v>
          </cell>
          <cell r="B610" t="str">
            <v>生态环境国际合作及履约</v>
          </cell>
        </row>
        <row r="611">
          <cell r="A611">
            <v>2110107</v>
          </cell>
          <cell r="B611" t="str">
            <v>生态环境保护行政许可</v>
          </cell>
        </row>
        <row r="612">
          <cell r="A612">
            <v>2110199</v>
          </cell>
          <cell r="B612" t="str">
            <v>其他环境保护管理事务支出</v>
          </cell>
        </row>
        <row r="613">
          <cell r="A613">
            <v>21102</v>
          </cell>
          <cell r="B613" t="str">
            <v>环境监测与监察</v>
          </cell>
        </row>
        <row r="614">
          <cell r="A614">
            <v>2110203</v>
          </cell>
          <cell r="B614" t="str">
            <v>建设项目环评审查与监督</v>
          </cell>
        </row>
        <row r="615">
          <cell r="A615">
            <v>2110204</v>
          </cell>
          <cell r="B615" t="str">
            <v>核与辐射安全监督</v>
          </cell>
        </row>
        <row r="616">
          <cell r="A616">
            <v>2110299</v>
          </cell>
          <cell r="B616" t="str">
            <v>其他环境监测与监察支出</v>
          </cell>
        </row>
        <row r="617">
          <cell r="A617">
            <v>21103</v>
          </cell>
          <cell r="B617" t="str">
            <v>污染防治</v>
          </cell>
        </row>
        <row r="618">
          <cell r="A618">
            <v>2110301</v>
          </cell>
          <cell r="B618" t="str">
            <v>大气</v>
          </cell>
        </row>
        <row r="619">
          <cell r="A619">
            <v>2110302</v>
          </cell>
          <cell r="B619" t="str">
            <v>水体</v>
          </cell>
        </row>
        <row r="620">
          <cell r="A620">
            <v>2110303</v>
          </cell>
          <cell r="B620" t="str">
            <v>噪声</v>
          </cell>
        </row>
        <row r="621">
          <cell r="A621">
            <v>2110304</v>
          </cell>
          <cell r="B621" t="str">
            <v>固体废弃物与化学品</v>
          </cell>
        </row>
        <row r="622">
          <cell r="A622">
            <v>2110305</v>
          </cell>
          <cell r="B622" t="str">
            <v>放射源和放射性废物监管</v>
          </cell>
        </row>
        <row r="623">
          <cell r="A623">
            <v>2110306</v>
          </cell>
          <cell r="B623" t="str">
            <v>辐射</v>
          </cell>
        </row>
        <row r="624">
          <cell r="A624">
            <v>2110399</v>
          </cell>
          <cell r="B624" t="str">
            <v>其他污染防治支出</v>
          </cell>
        </row>
        <row r="625">
          <cell r="A625">
            <v>21104</v>
          </cell>
          <cell r="B625" t="str">
            <v>自然生态保护</v>
          </cell>
        </row>
        <row r="626">
          <cell r="A626">
            <v>2110401</v>
          </cell>
          <cell r="B626" t="str">
            <v>生态保护</v>
          </cell>
        </row>
        <row r="627">
          <cell r="A627">
            <v>2110402</v>
          </cell>
          <cell r="B627" t="str">
            <v>农村环境保护</v>
          </cell>
        </row>
        <row r="628">
          <cell r="A628">
            <v>2110404</v>
          </cell>
          <cell r="B628" t="str">
            <v>生物及物种资源保护</v>
          </cell>
        </row>
        <row r="629">
          <cell r="A629">
            <v>2110499</v>
          </cell>
          <cell r="B629" t="str">
            <v>其他自然生态保护支出</v>
          </cell>
        </row>
        <row r="630">
          <cell r="A630">
            <v>21105</v>
          </cell>
          <cell r="B630" t="str">
            <v>天然林保护</v>
          </cell>
        </row>
        <row r="631">
          <cell r="A631">
            <v>2110501</v>
          </cell>
          <cell r="B631" t="str">
            <v>森林管护</v>
          </cell>
        </row>
        <row r="632">
          <cell r="A632">
            <v>2110502</v>
          </cell>
          <cell r="B632" t="str">
            <v>社会保险补助</v>
          </cell>
        </row>
        <row r="633">
          <cell r="A633">
            <v>2110503</v>
          </cell>
          <cell r="B633" t="str">
            <v>政策性社会性支出补助</v>
          </cell>
        </row>
        <row r="634">
          <cell r="A634">
            <v>2110506</v>
          </cell>
          <cell r="B634" t="str">
            <v>天然林保护工程建设</v>
          </cell>
        </row>
        <row r="635">
          <cell r="A635">
            <v>2110599</v>
          </cell>
          <cell r="B635" t="str">
            <v>其他天然林保护支出</v>
          </cell>
        </row>
        <row r="636">
          <cell r="A636">
            <v>21106</v>
          </cell>
          <cell r="B636" t="str">
            <v>退耕还林还草</v>
          </cell>
        </row>
        <row r="637">
          <cell r="A637">
            <v>2110602</v>
          </cell>
          <cell r="B637" t="str">
            <v>退耕现金</v>
          </cell>
        </row>
        <row r="638">
          <cell r="A638">
            <v>2110603</v>
          </cell>
          <cell r="B638" t="str">
            <v>退耕还林粮食折现补贴</v>
          </cell>
        </row>
        <row r="639">
          <cell r="A639">
            <v>2110604</v>
          </cell>
          <cell r="B639" t="str">
            <v>退耕还林粮食费用补贴</v>
          </cell>
        </row>
        <row r="640">
          <cell r="A640">
            <v>2110605</v>
          </cell>
          <cell r="B640" t="str">
            <v>退耕还林工程建设</v>
          </cell>
        </row>
        <row r="641">
          <cell r="A641">
            <v>2110699</v>
          </cell>
          <cell r="B641" t="str">
            <v>其他退耕还林还草支出</v>
          </cell>
        </row>
        <row r="642">
          <cell r="A642">
            <v>21107</v>
          </cell>
          <cell r="B642" t="str">
            <v>风沙荒漠治理</v>
          </cell>
        </row>
        <row r="643">
          <cell r="A643">
            <v>2110704</v>
          </cell>
          <cell r="B643" t="str">
            <v>京津风沙源治理工程建设</v>
          </cell>
        </row>
        <row r="644">
          <cell r="A644">
            <v>2110799</v>
          </cell>
          <cell r="B644" t="str">
            <v>其他风沙荒漠治理支出</v>
          </cell>
        </row>
        <row r="645">
          <cell r="A645">
            <v>21108</v>
          </cell>
          <cell r="B645" t="str">
            <v>退牧还草</v>
          </cell>
        </row>
        <row r="646">
          <cell r="A646">
            <v>2110804</v>
          </cell>
          <cell r="B646" t="str">
            <v>退牧还草工程建设</v>
          </cell>
        </row>
        <row r="647">
          <cell r="A647">
            <v>2110899</v>
          </cell>
          <cell r="B647" t="str">
            <v>其他退牧还草支出</v>
          </cell>
        </row>
        <row r="648">
          <cell r="A648">
            <v>21109</v>
          </cell>
          <cell r="B648" t="str">
            <v>已垦草原退耕还草</v>
          </cell>
        </row>
        <row r="649">
          <cell r="A649">
            <v>2110901</v>
          </cell>
          <cell r="B649" t="str">
            <v>已垦草原退耕还草</v>
          </cell>
        </row>
        <row r="650">
          <cell r="A650">
            <v>21110</v>
          </cell>
          <cell r="B650" t="str">
            <v>能源节约利用</v>
          </cell>
        </row>
        <row r="651">
          <cell r="A651">
            <v>2111001</v>
          </cell>
          <cell r="B651" t="str">
            <v>能源节约利用</v>
          </cell>
        </row>
        <row r="652">
          <cell r="A652">
            <v>21111</v>
          </cell>
          <cell r="B652" t="str">
            <v>污染减排</v>
          </cell>
        </row>
        <row r="653">
          <cell r="A653">
            <v>2111101</v>
          </cell>
          <cell r="B653" t="str">
            <v>生态环境监测与信息</v>
          </cell>
        </row>
        <row r="654">
          <cell r="A654">
            <v>2111102</v>
          </cell>
          <cell r="B654" t="str">
            <v>生态环境执法监察</v>
          </cell>
        </row>
        <row r="655">
          <cell r="A655">
            <v>2111103</v>
          </cell>
          <cell r="B655" t="str">
            <v>减排专项支出</v>
          </cell>
        </row>
        <row r="656">
          <cell r="A656">
            <v>2111104</v>
          </cell>
          <cell r="B656" t="str">
            <v>清洁生产专项支出</v>
          </cell>
        </row>
        <row r="657">
          <cell r="A657">
            <v>2111199</v>
          </cell>
          <cell r="B657" t="str">
            <v>其他污染减排支出</v>
          </cell>
        </row>
        <row r="658">
          <cell r="A658">
            <v>21112</v>
          </cell>
          <cell r="B658" t="str">
            <v>可再生能源</v>
          </cell>
        </row>
        <row r="659">
          <cell r="A659">
            <v>2111201</v>
          </cell>
          <cell r="B659" t="str">
            <v>可再生能源</v>
          </cell>
        </row>
        <row r="660">
          <cell r="A660">
            <v>21114</v>
          </cell>
          <cell r="B660" t="str">
            <v>能源管理事务</v>
          </cell>
        </row>
        <row r="661">
          <cell r="A661">
            <v>2111401</v>
          </cell>
          <cell r="B661" t="str">
            <v>行政运行</v>
          </cell>
        </row>
        <row r="662">
          <cell r="A662">
            <v>2111402</v>
          </cell>
          <cell r="B662" t="str">
            <v>一般行政管理事务</v>
          </cell>
        </row>
        <row r="663">
          <cell r="A663">
            <v>2111403</v>
          </cell>
          <cell r="B663" t="str">
            <v>机关服务</v>
          </cell>
        </row>
        <row r="664">
          <cell r="A664">
            <v>2111406</v>
          </cell>
          <cell r="B664" t="str">
            <v>能源科技装备</v>
          </cell>
        </row>
        <row r="665">
          <cell r="A665">
            <v>2111407</v>
          </cell>
          <cell r="B665" t="str">
            <v>能源行业管理</v>
          </cell>
        </row>
        <row r="666">
          <cell r="A666">
            <v>2111408</v>
          </cell>
          <cell r="B666" t="str">
            <v>能源管理</v>
          </cell>
        </row>
        <row r="667">
          <cell r="A667">
            <v>2111411</v>
          </cell>
          <cell r="B667" t="str">
            <v>信息化建设</v>
          </cell>
        </row>
        <row r="668">
          <cell r="A668">
            <v>2111450</v>
          </cell>
          <cell r="B668" t="str">
            <v>事业运行</v>
          </cell>
        </row>
        <row r="669">
          <cell r="A669">
            <v>2111499</v>
          </cell>
          <cell r="B669" t="str">
            <v>其他能源管理事务支出</v>
          </cell>
        </row>
        <row r="670">
          <cell r="A670">
            <v>21199</v>
          </cell>
          <cell r="B670" t="str">
            <v>其他节能环保支出</v>
          </cell>
        </row>
        <row r="671">
          <cell r="A671">
            <v>212</v>
          </cell>
          <cell r="B671" t="str">
            <v>城乡社区支出</v>
          </cell>
        </row>
        <row r="672">
          <cell r="A672">
            <v>21201</v>
          </cell>
          <cell r="B672" t="str">
            <v>城乡社区管理事务</v>
          </cell>
        </row>
        <row r="673">
          <cell r="A673">
            <v>2120101</v>
          </cell>
          <cell r="B673" t="str">
            <v>行政运行</v>
          </cell>
        </row>
        <row r="674">
          <cell r="A674">
            <v>2120102</v>
          </cell>
          <cell r="B674" t="str">
            <v>一般行政管理事务</v>
          </cell>
        </row>
        <row r="675">
          <cell r="A675">
            <v>2120103</v>
          </cell>
          <cell r="B675" t="str">
            <v>机关服务</v>
          </cell>
        </row>
        <row r="676">
          <cell r="A676">
            <v>2120104</v>
          </cell>
          <cell r="B676" t="str">
            <v>城管执法</v>
          </cell>
        </row>
        <row r="677">
          <cell r="A677">
            <v>2120105</v>
          </cell>
          <cell r="B677" t="str">
            <v>工程建设标准规范编制与监管</v>
          </cell>
        </row>
        <row r="678">
          <cell r="A678">
            <v>2120106</v>
          </cell>
          <cell r="B678" t="str">
            <v>工程建设管理</v>
          </cell>
        </row>
        <row r="679">
          <cell r="A679">
            <v>2120107</v>
          </cell>
          <cell r="B679" t="str">
            <v>市政公用行业市场监管</v>
          </cell>
        </row>
        <row r="680">
          <cell r="A680">
            <v>2120109</v>
          </cell>
          <cell r="B680" t="str">
            <v>住宅建设与房地产市场监管</v>
          </cell>
        </row>
        <row r="681">
          <cell r="A681">
            <v>2120110</v>
          </cell>
          <cell r="B681" t="str">
            <v>执业资格注册、资质审查</v>
          </cell>
        </row>
        <row r="682">
          <cell r="A682">
            <v>2120199</v>
          </cell>
          <cell r="B682" t="str">
            <v>其他城乡社区管理事务支出</v>
          </cell>
        </row>
        <row r="683">
          <cell r="A683">
            <v>21202</v>
          </cell>
          <cell r="B683" t="str">
            <v>城乡社区规划与管理</v>
          </cell>
        </row>
        <row r="684">
          <cell r="A684">
            <v>2120201</v>
          </cell>
          <cell r="B684" t="str">
            <v>城乡社区规划与管理</v>
          </cell>
        </row>
        <row r="685">
          <cell r="A685">
            <v>21203</v>
          </cell>
          <cell r="B685" t="str">
            <v>城乡社区公共设施</v>
          </cell>
        </row>
        <row r="686">
          <cell r="A686">
            <v>2120303</v>
          </cell>
          <cell r="B686" t="str">
            <v>小城镇基础设施建设</v>
          </cell>
        </row>
        <row r="687">
          <cell r="A687">
            <v>2120399</v>
          </cell>
          <cell r="B687" t="str">
            <v>其他城乡社区公共设施支出</v>
          </cell>
        </row>
        <row r="688">
          <cell r="A688">
            <v>21205</v>
          </cell>
          <cell r="B688" t="str">
            <v>城乡社区环境卫生</v>
          </cell>
        </row>
        <row r="689">
          <cell r="A689">
            <v>2120501</v>
          </cell>
          <cell r="B689" t="str">
            <v>城乡社区环境卫生</v>
          </cell>
        </row>
        <row r="690">
          <cell r="A690">
            <v>21206</v>
          </cell>
          <cell r="B690" t="str">
            <v>建设市场管理与监督</v>
          </cell>
        </row>
        <row r="691">
          <cell r="A691">
            <v>2120601</v>
          </cell>
          <cell r="B691" t="str">
            <v>建设市场管理与监督</v>
          </cell>
        </row>
        <row r="692">
          <cell r="A692">
            <v>21208</v>
          </cell>
          <cell r="B692" t="str">
            <v>国有土地使用权出让收入安排的支出</v>
          </cell>
        </row>
        <row r="693">
          <cell r="A693">
            <v>2120801</v>
          </cell>
          <cell r="B693" t="str">
            <v>征地和拆迁补偿支出</v>
          </cell>
        </row>
        <row r="694">
          <cell r="A694">
            <v>2120802</v>
          </cell>
          <cell r="B694" t="str">
            <v>土地开发支出</v>
          </cell>
        </row>
        <row r="695">
          <cell r="A695">
            <v>2120803</v>
          </cell>
          <cell r="B695" t="str">
            <v>城市建设支出</v>
          </cell>
        </row>
        <row r="696">
          <cell r="A696">
            <v>2120804</v>
          </cell>
          <cell r="B696" t="str">
            <v>农村基础设施建设支出</v>
          </cell>
        </row>
        <row r="697">
          <cell r="A697">
            <v>2120805</v>
          </cell>
          <cell r="B697" t="str">
            <v>补助被征地农民支出</v>
          </cell>
        </row>
        <row r="698">
          <cell r="A698">
            <v>2120806</v>
          </cell>
          <cell r="B698" t="str">
            <v>土地出让业务支出</v>
          </cell>
        </row>
        <row r="699">
          <cell r="A699">
            <v>2120807</v>
          </cell>
          <cell r="B699" t="str">
            <v>廉租住房支出</v>
          </cell>
        </row>
        <row r="700">
          <cell r="A700">
            <v>2120809</v>
          </cell>
          <cell r="B700" t="str">
            <v>支付破产或改制企业职工安置费</v>
          </cell>
        </row>
        <row r="701">
          <cell r="A701">
            <v>2120810</v>
          </cell>
          <cell r="B701" t="str">
            <v>棚户区改造支出</v>
          </cell>
        </row>
        <row r="702">
          <cell r="A702">
            <v>2120811</v>
          </cell>
          <cell r="B702" t="str">
            <v>公共租赁住房支出</v>
          </cell>
        </row>
        <row r="703">
          <cell r="A703">
            <v>2120899</v>
          </cell>
          <cell r="B703" t="str">
            <v>其他国有土地使用权出让收入安排的支出</v>
          </cell>
        </row>
        <row r="704">
          <cell r="A704">
            <v>21210</v>
          </cell>
          <cell r="B704" t="str">
            <v>国有土地收益基金安排的支出</v>
          </cell>
        </row>
        <row r="705">
          <cell r="A705">
            <v>2121001</v>
          </cell>
          <cell r="B705" t="str">
            <v>征地和拆迁补偿支出</v>
          </cell>
        </row>
        <row r="706">
          <cell r="A706">
            <v>2121002</v>
          </cell>
          <cell r="B706" t="str">
            <v>土地开发支出</v>
          </cell>
        </row>
        <row r="707">
          <cell r="A707">
            <v>2121099</v>
          </cell>
          <cell r="B707" t="str">
            <v>其他国有土地收益基金支出</v>
          </cell>
        </row>
        <row r="708">
          <cell r="A708">
            <v>21211</v>
          </cell>
          <cell r="B708" t="str">
            <v>农业土地开发资金安排的支出</v>
          </cell>
        </row>
        <row r="709">
          <cell r="A709">
            <v>21213</v>
          </cell>
          <cell r="B709" t="str">
            <v>城市基础设施配套费安排的支出</v>
          </cell>
        </row>
        <row r="710">
          <cell r="A710">
            <v>2121301</v>
          </cell>
          <cell r="B710" t="str">
            <v>城市公共设施</v>
          </cell>
        </row>
        <row r="711">
          <cell r="A711">
            <v>2121302</v>
          </cell>
          <cell r="B711" t="str">
            <v>城市环境卫生</v>
          </cell>
        </row>
        <row r="712">
          <cell r="A712">
            <v>2121303</v>
          </cell>
          <cell r="B712" t="str">
            <v>公有房屋</v>
          </cell>
        </row>
        <row r="713">
          <cell r="A713">
            <v>2121304</v>
          </cell>
          <cell r="B713" t="str">
            <v>城市防洪</v>
          </cell>
        </row>
        <row r="714">
          <cell r="A714">
            <v>2121399</v>
          </cell>
          <cell r="B714" t="str">
            <v>其他城市基础设施配套费安排的支出</v>
          </cell>
        </row>
        <row r="715">
          <cell r="A715">
            <v>21299</v>
          </cell>
          <cell r="B715" t="str">
            <v>其他城乡社区支出</v>
          </cell>
        </row>
        <row r="716">
          <cell r="A716">
            <v>213</v>
          </cell>
          <cell r="B716" t="str">
            <v>农林水支出</v>
          </cell>
        </row>
        <row r="717">
          <cell r="A717">
            <v>21301</v>
          </cell>
          <cell r="B717" t="str">
            <v>农业农村</v>
          </cell>
        </row>
        <row r="718">
          <cell r="A718">
            <v>2130101</v>
          </cell>
          <cell r="B718" t="str">
            <v>行政运行</v>
          </cell>
        </row>
        <row r="719">
          <cell r="A719">
            <v>2130102</v>
          </cell>
          <cell r="B719" t="str">
            <v>一般行政管理事务</v>
          </cell>
        </row>
        <row r="720">
          <cell r="A720">
            <v>2130103</v>
          </cell>
          <cell r="B720" t="str">
            <v>机关服务</v>
          </cell>
        </row>
        <row r="721">
          <cell r="A721">
            <v>2130104</v>
          </cell>
          <cell r="B721" t="str">
            <v>事业运行</v>
          </cell>
        </row>
        <row r="722">
          <cell r="A722">
            <v>2130105</v>
          </cell>
          <cell r="B722" t="str">
            <v>农垦运行</v>
          </cell>
        </row>
        <row r="723">
          <cell r="A723">
            <v>2130108</v>
          </cell>
          <cell r="B723" t="str">
            <v>病虫害控制</v>
          </cell>
        </row>
        <row r="724">
          <cell r="A724">
            <v>2130109</v>
          </cell>
          <cell r="B724" t="str">
            <v>农产品质量安全</v>
          </cell>
        </row>
        <row r="725">
          <cell r="A725">
            <v>2130110</v>
          </cell>
          <cell r="B725" t="str">
            <v>执法监管</v>
          </cell>
        </row>
        <row r="726">
          <cell r="A726">
            <v>2130111</v>
          </cell>
          <cell r="B726" t="str">
            <v>统计监测与信息服务</v>
          </cell>
        </row>
        <row r="727">
          <cell r="A727">
            <v>2130112</v>
          </cell>
          <cell r="B727" t="str">
            <v>行业业务管理</v>
          </cell>
        </row>
        <row r="728">
          <cell r="A728">
            <v>2130114</v>
          </cell>
          <cell r="B728" t="str">
            <v>对外交流与合作</v>
          </cell>
        </row>
        <row r="729">
          <cell r="A729">
            <v>2130120</v>
          </cell>
          <cell r="B729" t="str">
            <v>稳定农民收入补贴</v>
          </cell>
        </row>
        <row r="730">
          <cell r="A730">
            <v>2130121</v>
          </cell>
          <cell r="B730" t="str">
            <v>农业结构调整补贴</v>
          </cell>
        </row>
        <row r="731">
          <cell r="A731">
            <v>2130122</v>
          </cell>
          <cell r="B731" t="str">
            <v>农业生产发展</v>
          </cell>
        </row>
        <row r="732">
          <cell r="A732">
            <v>2130124</v>
          </cell>
          <cell r="B732" t="str">
            <v>农村合作经济</v>
          </cell>
        </row>
        <row r="733">
          <cell r="A733">
            <v>2130125</v>
          </cell>
          <cell r="B733" t="str">
            <v>农产品加工与促销</v>
          </cell>
        </row>
        <row r="734">
          <cell r="A734">
            <v>2130126</v>
          </cell>
          <cell r="B734" t="str">
            <v>农村社会事业</v>
          </cell>
        </row>
        <row r="735">
          <cell r="A735">
            <v>2130142</v>
          </cell>
          <cell r="B735" t="str">
            <v>农村道路建设</v>
          </cell>
        </row>
        <row r="736">
          <cell r="A736">
            <v>2130152</v>
          </cell>
          <cell r="B736" t="str">
            <v>对高校毕业生到基层任职补助</v>
          </cell>
        </row>
        <row r="737">
          <cell r="A737">
            <v>2130199</v>
          </cell>
          <cell r="B737" t="str">
            <v>其他农业农村支出</v>
          </cell>
        </row>
        <row r="738">
          <cell r="A738">
            <v>21302</v>
          </cell>
          <cell r="B738" t="str">
            <v>林业和草原</v>
          </cell>
        </row>
        <row r="739">
          <cell r="A739">
            <v>2130201</v>
          </cell>
          <cell r="B739" t="str">
            <v>行政运行</v>
          </cell>
        </row>
        <row r="740">
          <cell r="A740">
            <v>2130202</v>
          </cell>
          <cell r="B740" t="str">
            <v>一般行政管理事务</v>
          </cell>
        </row>
        <row r="741">
          <cell r="A741">
            <v>2130203</v>
          </cell>
          <cell r="B741" t="str">
            <v>机关服务</v>
          </cell>
        </row>
        <row r="742">
          <cell r="A742">
            <v>2130204</v>
          </cell>
          <cell r="B742" t="str">
            <v>事业机构</v>
          </cell>
        </row>
        <row r="743">
          <cell r="A743">
            <v>2130205</v>
          </cell>
          <cell r="B743" t="str">
            <v>森林资源培育</v>
          </cell>
        </row>
        <row r="744">
          <cell r="A744">
            <v>2130206</v>
          </cell>
          <cell r="B744" t="str">
            <v>技术推广与转化</v>
          </cell>
        </row>
        <row r="745">
          <cell r="A745">
            <v>2130207</v>
          </cell>
          <cell r="B745" t="str">
            <v>森林资源管理</v>
          </cell>
        </row>
        <row r="746">
          <cell r="A746">
            <v>2130209</v>
          </cell>
          <cell r="B746" t="str">
            <v>森林生态效益补偿</v>
          </cell>
        </row>
        <row r="747">
          <cell r="A747">
            <v>2130211</v>
          </cell>
          <cell r="B747" t="str">
            <v>动植物保护</v>
          </cell>
        </row>
        <row r="748">
          <cell r="A748">
            <v>2130212</v>
          </cell>
          <cell r="B748" t="str">
            <v>湿地保护</v>
          </cell>
        </row>
        <row r="749">
          <cell r="A749">
            <v>2130213</v>
          </cell>
          <cell r="B749" t="str">
            <v>执法与监督</v>
          </cell>
        </row>
        <row r="750">
          <cell r="A750">
            <v>2130217</v>
          </cell>
          <cell r="B750" t="str">
            <v>防沙治沙</v>
          </cell>
        </row>
        <row r="751">
          <cell r="A751">
            <v>2130220</v>
          </cell>
          <cell r="B751" t="str">
            <v>对外合作与交流</v>
          </cell>
        </row>
        <row r="752">
          <cell r="A752">
            <v>2130221</v>
          </cell>
          <cell r="B752" t="str">
            <v>产业化管理</v>
          </cell>
        </row>
        <row r="753">
          <cell r="A753">
            <v>2130223</v>
          </cell>
          <cell r="B753" t="str">
            <v>信息管理</v>
          </cell>
        </row>
        <row r="754">
          <cell r="A754">
            <v>2130226</v>
          </cell>
          <cell r="B754" t="str">
            <v>林区公共支出</v>
          </cell>
        </row>
        <row r="755">
          <cell r="A755">
            <v>2130227</v>
          </cell>
          <cell r="B755" t="str">
            <v>贷款贴息</v>
          </cell>
        </row>
        <row r="756">
          <cell r="A756">
            <v>2130299</v>
          </cell>
          <cell r="B756" t="str">
            <v>其他林业和草原支出</v>
          </cell>
        </row>
        <row r="757">
          <cell r="A757">
            <v>21303</v>
          </cell>
          <cell r="B757" t="str">
            <v>水利</v>
          </cell>
        </row>
        <row r="758">
          <cell r="A758">
            <v>2130301</v>
          </cell>
          <cell r="B758" t="str">
            <v>行政运行</v>
          </cell>
        </row>
        <row r="759">
          <cell r="A759">
            <v>2130302</v>
          </cell>
          <cell r="B759" t="str">
            <v>一般行政管理事务</v>
          </cell>
        </row>
        <row r="760">
          <cell r="A760">
            <v>2130303</v>
          </cell>
          <cell r="B760" t="str">
            <v>机关服务</v>
          </cell>
        </row>
        <row r="761">
          <cell r="A761">
            <v>2130304</v>
          </cell>
          <cell r="B761" t="str">
            <v>水利行业业务管理</v>
          </cell>
        </row>
        <row r="762">
          <cell r="A762">
            <v>2130305</v>
          </cell>
          <cell r="B762" t="str">
            <v>水利工程建设</v>
          </cell>
        </row>
        <row r="763">
          <cell r="A763">
            <v>2130306</v>
          </cell>
          <cell r="B763" t="str">
            <v>水利工程运行与维护</v>
          </cell>
        </row>
        <row r="764">
          <cell r="A764">
            <v>2130307</v>
          </cell>
          <cell r="B764" t="str">
            <v>长江黄河等流域管理</v>
          </cell>
        </row>
        <row r="765">
          <cell r="A765">
            <v>2130308</v>
          </cell>
          <cell r="B765" t="str">
            <v>水利前期工作</v>
          </cell>
        </row>
        <row r="766">
          <cell r="A766">
            <v>2130309</v>
          </cell>
          <cell r="B766" t="str">
            <v>水利执法监督</v>
          </cell>
        </row>
        <row r="767">
          <cell r="A767">
            <v>2130310</v>
          </cell>
          <cell r="B767" t="str">
            <v>水土保持</v>
          </cell>
        </row>
        <row r="768">
          <cell r="A768">
            <v>2130311</v>
          </cell>
          <cell r="B768" t="str">
            <v>水资源节约管理与保护</v>
          </cell>
        </row>
        <row r="769">
          <cell r="A769">
            <v>2130312</v>
          </cell>
          <cell r="B769" t="str">
            <v>水质监测</v>
          </cell>
        </row>
        <row r="770">
          <cell r="A770">
            <v>2130313</v>
          </cell>
          <cell r="B770" t="str">
            <v>水文测报</v>
          </cell>
        </row>
        <row r="771">
          <cell r="A771">
            <v>2130314</v>
          </cell>
          <cell r="B771" t="str">
            <v>防汛</v>
          </cell>
        </row>
        <row r="772">
          <cell r="A772">
            <v>2130315</v>
          </cell>
          <cell r="B772" t="str">
            <v>抗旱</v>
          </cell>
        </row>
        <row r="773">
          <cell r="A773">
            <v>2130316</v>
          </cell>
          <cell r="B773" t="str">
            <v>农村水利</v>
          </cell>
        </row>
        <row r="774">
          <cell r="A774">
            <v>2130318</v>
          </cell>
          <cell r="B774" t="str">
            <v>国际河流治理与管理</v>
          </cell>
        </row>
        <row r="775">
          <cell r="A775">
            <v>2130333</v>
          </cell>
          <cell r="B775" t="str">
            <v>信息管理</v>
          </cell>
        </row>
        <row r="776">
          <cell r="A776">
            <v>2130334</v>
          </cell>
          <cell r="B776" t="str">
            <v>水利建设征地及移民支出</v>
          </cell>
        </row>
        <row r="777">
          <cell r="A777">
            <v>2130335</v>
          </cell>
          <cell r="B777" t="str">
            <v>农村人畜饮水</v>
          </cell>
        </row>
        <row r="778">
          <cell r="A778">
            <v>2130399</v>
          </cell>
          <cell r="B778" t="str">
            <v>其他水利支出</v>
          </cell>
        </row>
        <row r="779">
          <cell r="A779">
            <v>21305</v>
          </cell>
          <cell r="B779" t="str">
            <v>巩固脱贫攻坚成果衔接乡村振兴</v>
          </cell>
        </row>
        <row r="780">
          <cell r="A780">
            <v>2130501</v>
          </cell>
          <cell r="B780" t="str">
            <v>行政运行</v>
          </cell>
        </row>
        <row r="781">
          <cell r="A781">
            <v>2130502</v>
          </cell>
          <cell r="B781" t="str">
            <v>一般行政管理事务</v>
          </cell>
        </row>
        <row r="782">
          <cell r="A782">
            <v>2130503</v>
          </cell>
          <cell r="B782" t="str">
            <v>机关服务</v>
          </cell>
        </row>
        <row r="783">
          <cell r="A783">
            <v>2130504</v>
          </cell>
          <cell r="B783" t="str">
            <v>农村基础设施建设</v>
          </cell>
        </row>
        <row r="784">
          <cell r="A784">
            <v>2130505</v>
          </cell>
          <cell r="B784" t="str">
            <v>生产发展</v>
          </cell>
        </row>
        <row r="785">
          <cell r="A785">
            <v>2130506</v>
          </cell>
          <cell r="B785" t="str">
            <v>社会发展</v>
          </cell>
        </row>
        <row r="786">
          <cell r="A786">
            <v>2130507</v>
          </cell>
          <cell r="B786" t="str">
            <v>贷款奖补和贴息</v>
          </cell>
        </row>
        <row r="787">
          <cell r="A787">
            <v>2130508</v>
          </cell>
          <cell r="B787" t="str">
            <v>“三西”农业建设专项补助</v>
          </cell>
        </row>
        <row r="788">
          <cell r="A788">
            <v>2130550</v>
          </cell>
          <cell r="B788" t="str">
            <v>事业运行</v>
          </cell>
        </row>
        <row r="789">
          <cell r="A789">
            <v>2130599</v>
          </cell>
          <cell r="B789" t="str">
            <v>其他巩固脱贫衔接乡村振兴支出</v>
          </cell>
        </row>
        <row r="790">
          <cell r="A790">
            <v>21307</v>
          </cell>
          <cell r="B790" t="str">
            <v>农村综合改革</v>
          </cell>
        </row>
        <row r="791">
          <cell r="A791">
            <v>2130701</v>
          </cell>
          <cell r="B791" t="str">
            <v>对村级公益事业建设的补助</v>
          </cell>
        </row>
        <row r="792">
          <cell r="A792">
            <v>2130705</v>
          </cell>
          <cell r="B792" t="str">
            <v>对村民委员会和村党支部的补助</v>
          </cell>
        </row>
        <row r="793">
          <cell r="A793">
            <v>2130799</v>
          </cell>
          <cell r="B793" t="str">
            <v>其他农村综合改革支出</v>
          </cell>
        </row>
        <row r="794">
          <cell r="A794">
            <v>21366</v>
          </cell>
          <cell r="B794" t="str">
            <v>大中型水库库区基金安排的支出</v>
          </cell>
        </row>
        <row r="795">
          <cell r="A795">
            <v>2136601</v>
          </cell>
          <cell r="B795" t="str">
            <v>基础设施建设和经济发展</v>
          </cell>
        </row>
        <row r="796">
          <cell r="A796">
            <v>2136602</v>
          </cell>
          <cell r="B796" t="str">
            <v>解决移民遗留问题</v>
          </cell>
        </row>
        <row r="797">
          <cell r="A797">
            <v>2136603</v>
          </cell>
          <cell r="B797" t="str">
            <v>库区防护工程维护</v>
          </cell>
        </row>
        <row r="798">
          <cell r="A798">
            <v>2136699</v>
          </cell>
          <cell r="B798" t="str">
            <v>其他大中型水库库区基金支出</v>
          </cell>
        </row>
        <row r="799">
          <cell r="A799">
            <v>21367</v>
          </cell>
          <cell r="B799" t="str">
            <v>三峡水库库区基金支出</v>
          </cell>
        </row>
        <row r="800">
          <cell r="A800">
            <v>2136701</v>
          </cell>
          <cell r="B800" t="str">
            <v>基础设施建设和经济发展</v>
          </cell>
        </row>
        <row r="801">
          <cell r="A801">
            <v>2136702</v>
          </cell>
          <cell r="B801" t="str">
            <v>解决移民遗留问题</v>
          </cell>
        </row>
        <row r="802">
          <cell r="A802">
            <v>2136703</v>
          </cell>
          <cell r="B802" t="str">
            <v>库区维护和管理</v>
          </cell>
        </row>
        <row r="803">
          <cell r="A803">
            <v>2136799</v>
          </cell>
          <cell r="B803" t="str">
            <v>其他三峡水库库区基金支出</v>
          </cell>
        </row>
        <row r="804">
          <cell r="A804">
            <v>21369</v>
          </cell>
          <cell r="B804" t="str">
            <v>国家重大水利工程建设基金安排的支出</v>
          </cell>
        </row>
        <row r="805">
          <cell r="A805">
            <v>2136901</v>
          </cell>
          <cell r="B805" t="str">
            <v>南水北调工程建设</v>
          </cell>
        </row>
        <row r="806">
          <cell r="A806">
            <v>2136902</v>
          </cell>
          <cell r="B806" t="str">
            <v>三峡后续工作</v>
          </cell>
        </row>
        <row r="807">
          <cell r="A807">
            <v>2136903</v>
          </cell>
          <cell r="B807" t="str">
            <v>地方重大水利工程建设</v>
          </cell>
        </row>
        <row r="808">
          <cell r="A808">
            <v>2136999</v>
          </cell>
          <cell r="B808" t="str">
            <v>其他重大水利工程建设基金支出</v>
          </cell>
        </row>
        <row r="809">
          <cell r="A809">
            <v>21399</v>
          </cell>
          <cell r="B809" t="str">
            <v>其他农林水支出</v>
          </cell>
        </row>
        <row r="810">
          <cell r="A810">
            <v>2139901</v>
          </cell>
          <cell r="B810" t="str">
            <v>化解其他公益性乡村债务支出</v>
          </cell>
        </row>
        <row r="811">
          <cell r="A811">
            <v>214</v>
          </cell>
          <cell r="B811" t="str">
            <v>交通运输支出</v>
          </cell>
        </row>
        <row r="812">
          <cell r="A812">
            <v>21401</v>
          </cell>
          <cell r="B812" t="str">
            <v>公路水路运输</v>
          </cell>
        </row>
        <row r="813">
          <cell r="A813">
            <v>2140101</v>
          </cell>
          <cell r="B813" t="str">
            <v>行政运行</v>
          </cell>
        </row>
        <row r="814">
          <cell r="A814">
            <v>2140102</v>
          </cell>
          <cell r="B814" t="str">
            <v>一般行政管理事务</v>
          </cell>
        </row>
        <row r="815">
          <cell r="A815">
            <v>2140103</v>
          </cell>
          <cell r="B815" t="str">
            <v>机关服务</v>
          </cell>
        </row>
        <row r="816">
          <cell r="A816">
            <v>2140104</v>
          </cell>
          <cell r="B816" t="str">
            <v>公路建设</v>
          </cell>
        </row>
        <row r="817">
          <cell r="A817">
            <v>2140106</v>
          </cell>
          <cell r="B817" t="str">
            <v>公路养护</v>
          </cell>
        </row>
        <row r="818">
          <cell r="A818">
            <v>2140109</v>
          </cell>
          <cell r="B818" t="str">
            <v>交通运输信息化建设</v>
          </cell>
        </row>
        <row r="819">
          <cell r="A819">
            <v>2140110</v>
          </cell>
          <cell r="B819" t="str">
            <v>公路和运输安全</v>
          </cell>
        </row>
        <row r="820">
          <cell r="A820">
            <v>2140111</v>
          </cell>
          <cell r="B820" t="str">
            <v>公路还贷专项</v>
          </cell>
        </row>
        <row r="821">
          <cell r="A821">
            <v>2140112</v>
          </cell>
          <cell r="B821" t="str">
            <v>公路运输管理</v>
          </cell>
        </row>
        <row r="822">
          <cell r="A822">
            <v>2140114</v>
          </cell>
          <cell r="B822" t="str">
            <v>公路和运输技术标准化建设</v>
          </cell>
        </row>
        <row r="823">
          <cell r="A823">
            <v>2140122</v>
          </cell>
          <cell r="B823" t="str">
            <v>港口设施</v>
          </cell>
        </row>
        <row r="824">
          <cell r="A824">
            <v>2140123</v>
          </cell>
          <cell r="B824" t="str">
            <v>航道维护</v>
          </cell>
        </row>
        <row r="825">
          <cell r="A825">
            <v>2140127</v>
          </cell>
          <cell r="B825" t="str">
            <v>船舶检验</v>
          </cell>
        </row>
        <row r="826">
          <cell r="A826">
            <v>2140128</v>
          </cell>
          <cell r="B826" t="str">
            <v>救助打捞</v>
          </cell>
        </row>
        <row r="827">
          <cell r="A827">
            <v>2140129</v>
          </cell>
          <cell r="B827" t="str">
            <v>内河运输</v>
          </cell>
        </row>
        <row r="828">
          <cell r="A828">
            <v>2140130</v>
          </cell>
          <cell r="B828" t="str">
            <v>远洋运输</v>
          </cell>
        </row>
        <row r="829">
          <cell r="A829">
            <v>2140131</v>
          </cell>
          <cell r="B829" t="str">
            <v>海事管理</v>
          </cell>
        </row>
        <row r="830">
          <cell r="A830">
            <v>2140133</v>
          </cell>
          <cell r="B830" t="str">
            <v>航标事业发展支出</v>
          </cell>
        </row>
        <row r="831">
          <cell r="A831">
            <v>2140136</v>
          </cell>
          <cell r="B831" t="str">
            <v>水路运输管理支出</v>
          </cell>
        </row>
        <row r="832">
          <cell r="A832">
            <v>2140138</v>
          </cell>
          <cell r="B832" t="str">
            <v>口岸建设</v>
          </cell>
        </row>
        <row r="833">
          <cell r="A833">
            <v>2140199</v>
          </cell>
          <cell r="B833" t="str">
            <v>其他公路水路运输支出</v>
          </cell>
        </row>
        <row r="834">
          <cell r="A834">
            <v>21402</v>
          </cell>
          <cell r="B834" t="str">
            <v>铁路运输</v>
          </cell>
        </row>
        <row r="835">
          <cell r="A835">
            <v>2140201</v>
          </cell>
          <cell r="B835" t="str">
            <v>行政运行</v>
          </cell>
        </row>
        <row r="836">
          <cell r="A836">
            <v>2140202</v>
          </cell>
          <cell r="B836" t="str">
            <v>一般行政管理事务</v>
          </cell>
        </row>
        <row r="837">
          <cell r="A837">
            <v>2140203</v>
          </cell>
          <cell r="B837" t="str">
            <v>机关服务</v>
          </cell>
        </row>
        <row r="838">
          <cell r="A838">
            <v>2140204</v>
          </cell>
          <cell r="B838" t="str">
            <v>铁路路网建设</v>
          </cell>
        </row>
        <row r="839">
          <cell r="A839">
            <v>2140205</v>
          </cell>
          <cell r="B839" t="str">
            <v>铁路还贷专项</v>
          </cell>
        </row>
        <row r="840">
          <cell r="A840">
            <v>2140206</v>
          </cell>
          <cell r="B840" t="str">
            <v>铁路安全</v>
          </cell>
        </row>
        <row r="841">
          <cell r="A841">
            <v>2140207</v>
          </cell>
          <cell r="B841" t="str">
            <v>铁路专项运输</v>
          </cell>
        </row>
        <row r="842">
          <cell r="A842">
            <v>2140299</v>
          </cell>
          <cell r="B842" t="str">
            <v>其他铁路运输支出</v>
          </cell>
        </row>
        <row r="843">
          <cell r="A843">
            <v>21403</v>
          </cell>
          <cell r="B843" t="str">
            <v>民用航空运输</v>
          </cell>
        </row>
        <row r="844">
          <cell r="A844">
            <v>2140301</v>
          </cell>
          <cell r="B844" t="str">
            <v>行政运行</v>
          </cell>
        </row>
        <row r="845">
          <cell r="A845">
            <v>2140302</v>
          </cell>
          <cell r="B845" t="str">
            <v>一般行政管理事务</v>
          </cell>
        </row>
        <row r="846">
          <cell r="A846">
            <v>2140303</v>
          </cell>
          <cell r="B846" t="str">
            <v>机关服务</v>
          </cell>
        </row>
        <row r="847">
          <cell r="A847">
            <v>2140304</v>
          </cell>
          <cell r="B847" t="str">
            <v>机场建设</v>
          </cell>
        </row>
        <row r="848">
          <cell r="A848">
            <v>2140305</v>
          </cell>
          <cell r="B848" t="str">
            <v>空管系统建设</v>
          </cell>
        </row>
        <row r="849">
          <cell r="A849">
            <v>2140306</v>
          </cell>
          <cell r="B849" t="str">
            <v>民航还贷专项支出</v>
          </cell>
        </row>
        <row r="850">
          <cell r="A850">
            <v>2140307</v>
          </cell>
          <cell r="B850" t="str">
            <v>民用航空安全</v>
          </cell>
        </row>
        <row r="851">
          <cell r="A851">
            <v>2140308</v>
          </cell>
          <cell r="B851" t="str">
            <v>民航专项运输</v>
          </cell>
        </row>
        <row r="852">
          <cell r="A852">
            <v>2140399</v>
          </cell>
          <cell r="B852" t="str">
            <v>其他民用航空运输支出</v>
          </cell>
        </row>
        <row r="853">
          <cell r="A853">
            <v>21405</v>
          </cell>
          <cell r="B853" t="str">
            <v>邮政业支出</v>
          </cell>
        </row>
        <row r="854">
          <cell r="A854">
            <v>2140501</v>
          </cell>
          <cell r="B854" t="str">
            <v>行政运行</v>
          </cell>
        </row>
        <row r="855">
          <cell r="A855">
            <v>2140502</v>
          </cell>
          <cell r="B855" t="str">
            <v>一般行政管理事务</v>
          </cell>
        </row>
        <row r="856">
          <cell r="A856">
            <v>2140503</v>
          </cell>
          <cell r="B856" t="str">
            <v>机关服务</v>
          </cell>
        </row>
        <row r="857">
          <cell r="A857">
            <v>2140504</v>
          </cell>
          <cell r="B857" t="str">
            <v>行业监管</v>
          </cell>
        </row>
        <row r="858">
          <cell r="A858">
            <v>2140505</v>
          </cell>
          <cell r="B858" t="str">
            <v>邮政普遍服务与特殊服务</v>
          </cell>
        </row>
        <row r="859">
          <cell r="A859">
            <v>2140599</v>
          </cell>
          <cell r="B859" t="str">
            <v>其他邮政业支出</v>
          </cell>
        </row>
        <row r="860">
          <cell r="A860">
            <v>21406</v>
          </cell>
          <cell r="B860" t="str">
            <v>车辆购置税支出</v>
          </cell>
        </row>
        <row r="861">
          <cell r="A861">
            <v>2140601</v>
          </cell>
          <cell r="B861" t="str">
            <v>车辆购置税用于公路等基础设施建设支出</v>
          </cell>
        </row>
        <row r="862">
          <cell r="A862">
            <v>2140602</v>
          </cell>
          <cell r="B862" t="str">
            <v>车辆购置税用于农村公路建设支出</v>
          </cell>
        </row>
        <row r="863">
          <cell r="A863">
            <v>2140603</v>
          </cell>
          <cell r="B863" t="str">
            <v>车辆购置税用于老旧汽车报废更新补贴支出</v>
          </cell>
        </row>
        <row r="864">
          <cell r="A864">
            <v>2140699</v>
          </cell>
          <cell r="B864" t="str">
            <v>车辆购置税其他支出</v>
          </cell>
        </row>
        <row r="865">
          <cell r="A865">
            <v>21460</v>
          </cell>
          <cell r="B865" t="str">
            <v>海南省高等级公路车辆通行附加费安排的支出</v>
          </cell>
        </row>
        <row r="866">
          <cell r="A866">
            <v>2146001</v>
          </cell>
          <cell r="B866" t="str">
            <v>公路建设</v>
          </cell>
        </row>
        <row r="867">
          <cell r="A867">
            <v>2146002</v>
          </cell>
          <cell r="B867" t="str">
            <v>公路养护</v>
          </cell>
        </row>
        <row r="868">
          <cell r="A868">
            <v>2146003</v>
          </cell>
          <cell r="B868" t="str">
            <v>公路还贷</v>
          </cell>
        </row>
        <row r="869">
          <cell r="A869">
            <v>2146099</v>
          </cell>
          <cell r="B869" t="str">
            <v>其他海南省高等级公路车辆通行附加费安排的支出</v>
          </cell>
        </row>
        <row r="870">
          <cell r="A870">
            <v>21462</v>
          </cell>
          <cell r="B870" t="str">
            <v>车辆通行费安排的支出</v>
          </cell>
        </row>
        <row r="871">
          <cell r="A871">
            <v>2146201</v>
          </cell>
          <cell r="B871" t="str">
            <v>公路还贷</v>
          </cell>
        </row>
        <row r="872">
          <cell r="A872">
            <v>2146202</v>
          </cell>
          <cell r="B872" t="str">
            <v>政府还贷公路养护</v>
          </cell>
        </row>
        <row r="873">
          <cell r="A873">
            <v>2146203</v>
          </cell>
          <cell r="B873" t="str">
            <v>政府还贷公路管理</v>
          </cell>
        </row>
        <row r="874">
          <cell r="A874">
            <v>2146299</v>
          </cell>
          <cell r="B874" t="str">
            <v>其他车辆通行费安排的支出</v>
          </cell>
        </row>
        <row r="875">
          <cell r="A875">
            <v>21464</v>
          </cell>
          <cell r="B875" t="str">
            <v>铁路建设基金支出</v>
          </cell>
        </row>
        <row r="876">
          <cell r="A876">
            <v>2146401</v>
          </cell>
          <cell r="B876" t="str">
            <v>铁路建设投资</v>
          </cell>
        </row>
        <row r="877">
          <cell r="A877">
            <v>2146402</v>
          </cell>
          <cell r="B877" t="str">
            <v>购置铁路机车车辆</v>
          </cell>
        </row>
        <row r="878">
          <cell r="A878">
            <v>2146403</v>
          </cell>
          <cell r="B878" t="str">
            <v>铁路还贷</v>
          </cell>
        </row>
        <row r="879">
          <cell r="A879">
            <v>2146404</v>
          </cell>
          <cell r="B879" t="str">
            <v>建设项目铺底资金</v>
          </cell>
        </row>
        <row r="880">
          <cell r="A880">
            <v>2146405</v>
          </cell>
          <cell r="B880" t="str">
            <v>勘测设计</v>
          </cell>
        </row>
        <row r="881">
          <cell r="A881">
            <v>2146406</v>
          </cell>
          <cell r="B881" t="str">
            <v>注册资本金</v>
          </cell>
        </row>
        <row r="882">
          <cell r="A882">
            <v>2146407</v>
          </cell>
          <cell r="B882" t="str">
            <v>周转资金</v>
          </cell>
        </row>
        <row r="883">
          <cell r="A883">
            <v>2146499</v>
          </cell>
          <cell r="B883" t="str">
            <v>其他铁路建设基金支出</v>
          </cell>
        </row>
        <row r="884">
          <cell r="A884">
            <v>21499</v>
          </cell>
          <cell r="B884" t="str">
            <v>其他交通运输支出</v>
          </cell>
        </row>
        <row r="885">
          <cell r="A885">
            <v>2149901</v>
          </cell>
          <cell r="B885" t="str">
            <v>公共交通运营补助</v>
          </cell>
        </row>
        <row r="886">
          <cell r="A886">
            <v>2149999</v>
          </cell>
          <cell r="B886" t="str">
            <v>其他交通运输支出</v>
          </cell>
        </row>
        <row r="887">
          <cell r="A887">
            <v>215</v>
          </cell>
          <cell r="B887" t="str">
            <v>资源勘探工业信息等支出</v>
          </cell>
        </row>
        <row r="888">
          <cell r="A888">
            <v>21501</v>
          </cell>
          <cell r="B888" t="str">
            <v>资源勘探开发</v>
          </cell>
        </row>
        <row r="889">
          <cell r="A889">
            <v>2150101</v>
          </cell>
          <cell r="B889" t="str">
            <v>行政运行</v>
          </cell>
        </row>
        <row r="890">
          <cell r="A890">
            <v>2150102</v>
          </cell>
          <cell r="B890" t="str">
            <v>一般行政管理事务</v>
          </cell>
        </row>
        <row r="891">
          <cell r="A891">
            <v>2150103</v>
          </cell>
          <cell r="B891" t="str">
            <v>机关服务</v>
          </cell>
        </row>
        <row r="892">
          <cell r="A892">
            <v>2150104</v>
          </cell>
          <cell r="B892" t="str">
            <v>煤炭勘探开采和洗选</v>
          </cell>
        </row>
        <row r="893">
          <cell r="A893">
            <v>2150105</v>
          </cell>
          <cell r="B893" t="str">
            <v>石油和天然气勘探开采</v>
          </cell>
        </row>
        <row r="894">
          <cell r="A894">
            <v>2150106</v>
          </cell>
          <cell r="B894" t="str">
            <v>黑色金属矿勘探和采选</v>
          </cell>
        </row>
        <row r="895">
          <cell r="A895">
            <v>2150107</v>
          </cell>
          <cell r="B895" t="str">
            <v>有色金属矿勘探和采选</v>
          </cell>
        </row>
        <row r="896">
          <cell r="A896">
            <v>2150108</v>
          </cell>
          <cell r="B896" t="str">
            <v>非金属矿勘探和采选</v>
          </cell>
        </row>
        <row r="897">
          <cell r="A897">
            <v>2150199</v>
          </cell>
          <cell r="B897" t="str">
            <v>其他资源勘探业支出</v>
          </cell>
        </row>
        <row r="898">
          <cell r="A898">
            <v>21502</v>
          </cell>
          <cell r="B898" t="str">
            <v>制造业</v>
          </cell>
        </row>
        <row r="899">
          <cell r="A899">
            <v>2150201</v>
          </cell>
          <cell r="B899" t="str">
            <v>行政运行</v>
          </cell>
        </row>
        <row r="900">
          <cell r="A900">
            <v>2150202</v>
          </cell>
          <cell r="B900" t="str">
            <v>一般行政管理事务</v>
          </cell>
        </row>
        <row r="901">
          <cell r="A901">
            <v>2150203</v>
          </cell>
          <cell r="B901" t="str">
            <v>机关服务</v>
          </cell>
        </row>
        <row r="902">
          <cell r="A902">
            <v>2150204</v>
          </cell>
          <cell r="B902" t="str">
            <v>纺织业</v>
          </cell>
        </row>
        <row r="903">
          <cell r="A903">
            <v>2150205</v>
          </cell>
          <cell r="B903" t="str">
            <v>医药制造业</v>
          </cell>
        </row>
        <row r="904">
          <cell r="A904">
            <v>2150206</v>
          </cell>
          <cell r="B904" t="str">
            <v>非金属矿物制品业</v>
          </cell>
        </row>
        <row r="905">
          <cell r="A905">
            <v>2150207</v>
          </cell>
          <cell r="B905" t="str">
            <v>通信设备、计算机及其他电子设备制造业</v>
          </cell>
        </row>
        <row r="906">
          <cell r="A906">
            <v>2150208</v>
          </cell>
          <cell r="B906" t="str">
            <v>交通运输设备制造业</v>
          </cell>
        </row>
        <row r="907">
          <cell r="A907">
            <v>2150209</v>
          </cell>
          <cell r="B907" t="str">
            <v>电气机械及器材制造业</v>
          </cell>
        </row>
        <row r="908">
          <cell r="A908">
            <v>2150210</v>
          </cell>
          <cell r="B908" t="str">
            <v>工艺品及其他制造业</v>
          </cell>
        </row>
        <row r="909">
          <cell r="A909">
            <v>2150212</v>
          </cell>
          <cell r="B909" t="str">
            <v>石油加工、炼焦及核燃料加工业</v>
          </cell>
        </row>
        <row r="910">
          <cell r="A910">
            <v>2150213</v>
          </cell>
          <cell r="B910" t="str">
            <v>化学原料及化学制品制造业</v>
          </cell>
        </row>
        <row r="911">
          <cell r="A911">
            <v>2150214</v>
          </cell>
          <cell r="B911" t="str">
            <v>黑色金属冶炼及压延加工业</v>
          </cell>
        </row>
        <row r="912">
          <cell r="A912">
            <v>2150215</v>
          </cell>
          <cell r="B912" t="str">
            <v>有色金属冶炼及压延加工业</v>
          </cell>
        </row>
        <row r="913">
          <cell r="A913">
            <v>2150299</v>
          </cell>
          <cell r="B913" t="str">
            <v>其他制造业支出</v>
          </cell>
        </row>
        <row r="914">
          <cell r="A914">
            <v>21503</v>
          </cell>
          <cell r="B914" t="str">
            <v>建筑业</v>
          </cell>
        </row>
        <row r="915">
          <cell r="A915">
            <v>2150301</v>
          </cell>
          <cell r="B915" t="str">
            <v>行政运行</v>
          </cell>
        </row>
        <row r="916">
          <cell r="A916">
            <v>2150302</v>
          </cell>
          <cell r="B916" t="str">
            <v>一般行政管理事务</v>
          </cell>
        </row>
        <row r="917">
          <cell r="A917">
            <v>2150303</v>
          </cell>
          <cell r="B917" t="str">
            <v>机关服务</v>
          </cell>
        </row>
        <row r="918">
          <cell r="A918">
            <v>2150399</v>
          </cell>
          <cell r="B918" t="str">
            <v>其他建筑业支出</v>
          </cell>
        </row>
        <row r="919">
          <cell r="A919">
            <v>21505</v>
          </cell>
          <cell r="B919" t="str">
            <v>工业和信息产业监管</v>
          </cell>
        </row>
        <row r="920">
          <cell r="A920">
            <v>2150501</v>
          </cell>
          <cell r="B920" t="str">
            <v>行政运行</v>
          </cell>
        </row>
        <row r="921">
          <cell r="A921">
            <v>2150502</v>
          </cell>
          <cell r="B921" t="str">
            <v>一般行政管理事务</v>
          </cell>
        </row>
        <row r="922">
          <cell r="A922">
            <v>2150503</v>
          </cell>
          <cell r="B922" t="str">
            <v>机关服务</v>
          </cell>
        </row>
        <row r="923">
          <cell r="A923">
            <v>2150505</v>
          </cell>
          <cell r="B923" t="str">
            <v>战备应急</v>
          </cell>
        </row>
        <row r="924">
          <cell r="A924">
            <v>2150507</v>
          </cell>
          <cell r="B924" t="str">
            <v>专用通信</v>
          </cell>
        </row>
        <row r="925">
          <cell r="A925">
            <v>2150508</v>
          </cell>
          <cell r="B925" t="str">
            <v>无线电及信息通信监管</v>
          </cell>
        </row>
        <row r="926">
          <cell r="A926">
            <v>2150599</v>
          </cell>
          <cell r="B926" t="str">
            <v>其他工业和信息产业监管支出</v>
          </cell>
        </row>
        <row r="927">
          <cell r="A927">
            <v>21507</v>
          </cell>
          <cell r="B927" t="str">
            <v>国有资产监管</v>
          </cell>
        </row>
        <row r="928">
          <cell r="A928">
            <v>2150701</v>
          </cell>
          <cell r="B928" t="str">
            <v>行政运行</v>
          </cell>
        </row>
        <row r="929">
          <cell r="A929">
            <v>2150702</v>
          </cell>
          <cell r="B929" t="str">
            <v>一般行政管理事务</v>
          </cell>
        </row>
        <row r="930">
          <cell r="A930">
            <v>2150703</v>
          </cell>
          <cell r="B930" t="str">
            <v>机关服务</v>
          </cell>
        </row>
        <row r="931">
          <cell r="A931">
            <v>2150704</v>
          </cell>
          <cell r="B931" t="str">
            <v>国有企业监事会专项</v>
          </cell>
        </row>
        <row r="932">
          <cell r="A932">
            <v>2150705</v>
          </cell>
          <cell r="B932" t="str">
            <v>中央企业专项管理</v>
          </cell>
        </row>
        <row r="933">
          <cell r="A933">
            <v>2150799</v>
          </cell>
          <cell r="B933" t="str">
            <v>其他国有资产监管支出</v>
          </cell>
        </row>
        <row r="934">
          <cell r="A934">
            <v>21508</v>
          </cell>
          <cell r="B934" t="str">
            <v>支持中小企业发展和管理支出</v>
          </cell>
        </row>
        <row r="935">
          <cell r="A935">
            <v>2150801</v>
          </cell>
          <cell r="B935" t="str">
            <v>行政运行</v>
          </cell>
        </row>
        <row r="936">
          <cell r="A936">
            <v>2150802</v>
          </cell>
          <cell r="B936" t="str">
            <v>一般行政管理事务</v>
          </cell>
        </row>
        <row r="937">
          <cell r="A937">
            <v>2150803</v>
          </cell>
          <cell r="B937" t="str">
            <v>机关服务</v>
          </cell>
        </row>
        <row r="938">
          <cell r="A938">
            <v>2150804</v>
          </cell>
          <cell r="B938" t="str">
            <v>科技型中小企业技术创新基金</v>
          </cell>
        </row>
        <row r="939">
          <cell r="A939">
            <v>2150805</v>
          </cell>
          <cell r="B939" t="str">
            <v>中小企业发展专项</v>
          </cell>
        </row>
        <row r="940">
          <cell r="A940">
            <v>2150899</v>
          </cell>
          <cell r="B940" t="str">
            <v>其他支持中小企业发展和管理支出</v>
          </cell>
        </row>
        <row r="941">
          <cell r="A941">
            <v>21562</v>
          </cell>
          <cell r="B941" t="str">
            <v>农网还贷资金支出</v>
          </cell>
        </row>
        <row r="942">
          <cell r="A942">
            <v>2156201</v>
          </cell>
          <cell r="B942" t="str">
            <v>中央农网还贷资金支出</v>
          </cell>
        </row>
        <row r="943">
          <cell r="A943">
            <v>2156202</v>
          </cell>
          <cell r="B943" t="str">
            <v>地方农网还贷资金支出</v>
          </cell>
        </row>
        <row r="944">
          <cell r="A944">
            <v>2156299</v>
          </cell>
          <cell r="B944" t="str">
            <v>其他农网还贷资金支出</v>
          </cell>
        </row>
        <row r="945">
          <cell r="A945">
            <v>2159901</v>
          </cell>
          <cell r="B945" t="str">
            <v>黄金事务</v>
          </cell>
        </row>
        <row r="946">
          <cell r="A946">
            <v>2159904</v>
          </cell>
          <cell r="B946" t="str">
            <v>技术改造支出</v>
          </cell>
        </row>
        <row r="947">
          <cell r="A947">
            <v>2159905</v>
          </cell>
          <cell r="B947" t="str">
            <v>中药材扶持资金支出</v>
          </cell>
        </row>
        <row r="948">
          <cell r="A948">
            <v>2159906</v>
          </cell>
          <cell r="B948" t="str">
            <v>重点产业振兴和技术改造项目贷款贴息</v>
          </cell>
        </row>
        <row r="949">
          <cell r="A949">
            <v>216</v>
          </cell>
          <cell r="B949" t="str">
            <v>商业服务业等支出</v>
          </cell>
        </row>
        <row r="950">
          <cell r="A950">
            <v>21602</v>
          </cell>
          <cell r="B950" t="str">
            <v>商业流通事务</v>
          </cell>
        </row>
        <row r="951">
          <cell r="A951">
            <v>2160201</v>
          </cell>
          <cell r="B951" t="str">
            <v>行政运行</v>
          </cell>
        </row>
        <row r="952">
          <cell r="A952">
            <v>2160202</v>
          </cell>
          <cell r="B952" t="str">
            <v>一般行政管理事务</v>
          </cell>
        </row>
        <row r="953">
          <cell r="A953">
            <v>2160203</v>
          </cell>
          <cell r="B953" t="str">
            <v>机关服务</v>
          </cell>
        </row>
        <row r="954">
          <cell r="A954">
            <v>2160216</v>
          </cell>
          <cell r="B954" t="str">
            <v>食品流通安全补贴</v>
          </cell>
        </row>
        <row r="955">
          <cell r="A955">
            <v>2160217</v>
          </cell>
          <cell r="B955" t="str">
            <v>市场监测及信息管理</v>
          </cell>
        </row>
        <row r="956">
          <cell r="A956">
            <v>2160250</v>
          </cell>
          <cell r="B956" t="str">
            <v>事业运行</v>
          </cell>
        </row>
        <row r="957">
          <cell r="A957">
            <v>2160299</v>
          </cell>
          <cell r="B957" t="str">
            <v>其他商业流通事务支出</v>
          </cell>
        </row>
        <row r="958">
          <cell r="A958">
            <v>21606</v>
          </cell>
          <cell r="B958" t="str">
            <v>涉外发展服务支出</v>
          </cell>
        </row>
        <row r="959">
          <cell r="A959">
            <v>2160601</v>
          </cell>
          <cell r="B959" t="str">
            <v>行政运行</v>
          </cell>
        </row>
        <row r="960">
          <cell r="A960">
            <v>2160602</v>
          </cell>
          <cell r="B960" t="str">
            <v>一般行政管理事务</v>
          </cell>
        </row>
        <row r="961">
          <cell r="A961">
            <v>2160603</v>
          </cell>
          <cell r="B961" t="str">
            <v>机关服务</v>
          </cell>
        </row>
        <row r="962">
          <cell r="A962">
            <v>2160607</v>
          </cell>
          <cell r="B962" t="str">
            <v>外商投资环境建设补助资金</v>
          </cell>
        </row>
        <row r="963">
          <cell r="A963">
            <v>2160699</v>
          </cell>
          <cell r="B963" t="str">
            <v>其他涉外发展服务支出</v>
          </cell>
        </row>
        <row r="964">
          <cell r="A964">
            <v>21699</v>
          </cell>
          <cell r="B964" t="str">
            <v>其他商业服务业等支出</v>
          </cell>
        </row>
        <row r="965">
          <cell r="A965">
            <v>2169901</v>
          </cell>
          <cell r="B965" t="str">
            <v>服务业基础设施建设</v>
          </cell>
        </row>
        <row r="966">
          <cell r="A966">
            <v>2169999</v>
          </cell>
          <cell r="B966" t="str">
            <v>其他商业服务业等支出</v>
          </cell>
        </row>
        <row r="967">
          <cell r="A967">
            <v>217</v>
          </cell>
          <cell r="B967" t="str">
            <v>金融支出</v>
          </cell>
        </row>
        <row r="968">
          <cell r="A968">
            <v>21701</v>
          </cell>
          <cell r="B968" t="str">
            <v>金融部门行政支出</v>
          </cell>
        </row>
        <row r="969">
          <cell r="A969">
            <v>2170101</v>
          </cell>
          <cell r="B969" t="str">
            <v>行政运行</v>
          </cell>
        </row>
        <row r="970">
          <cell r="A970">
            <v>2170102</v>
          </cell>
          <cell r="B970" t="str">
            <v>一般行政管理事务</v>
          </cell>
        </row>
        <row r="971">
          <cell r="A971">
            <v>2170103</v>
          </cell>
          <cell r="B971" t="str">
            <v>机关服务</v>
          </cell>
        </row>
        <row r="972">
          <cell r="A972">
            <v>2170104</v>
          </cell>
          <cell r="B972" t="str">
            <v>安全防卫</v>
          </cell>
        </row>
        <row r="973">
          <cell r="A973">
            <v>2170150</v>
          </cell>
          <cell r="B973" t="str">
            <v>事业运行</v>
          </cell>
        </row>
        <row r="974">
          <cell r="A974">
            <v>2170199</v>
          </cell>
          <cell r="B974" t="str">
            <v>金融部门其他行政支出</v>
          </cell>
        </row>
        <row r="975">
          <cell r="A975">
            <v>21702</v>
          </cell>
          <cell r="B975" t="str">
            <v>金融部门监管支出</v>
          </cell>
        </row>
        <row r="976">
          <cell r="A976">
            <v>2170201</v>
          </cell>
          <cell r="B976" t="str">
            <v>货币发行</v>
          </cell>
        </row>
        <row r="977">
          <cell r="A977">
            <v>2170202</v>
          </cell>
          <cell r="B977" t="str">
            <v>金融服务</v>
          </cell>
        </row>
        <row r="978">
          <cell r="A978">
            <v>2170203</v>
          </cell>
          <cell r="B978" t="str">
            <v>反假币</v>
          </cell>
        </row>
        <row r="979">
          <cell r="A979">
            <v>2170204</v>
          </cell>
          <cell r="B979" t="str">
            <v>重点金融机构监管</v>
          </cell>
        </row>
        <row r="980">
          <cell r="A980">
            <v>2170205</v>
          </cell>
          <cell r="B980" t="str">
            <v>金融稽查与案件处理</v>
          </cell>
        </row>
        <row r="981">
          <cell r="A981">
            <v>2170206</v>
          </cell>
          <cell r="B981" t="str">
            <v>金融行业电子化建设</v>
          </cell>
        </row>
        <row r="982">
          <cell r="A982">
            <v>2170207</v>
          </cell>
          <cell r="B982" t="str">
            <v>从业人员资格考试</v>
          </cell>
        </row>
        <row r="983">
          <cell r="A983">
            <v>2170299</v>
          </cell>
          <cell r="B983" t="str">
            <v>金融部门其他监管支出</v>
          </cell>
        </row>
        <row r="984">
          <cell r="A984">
            <v>21703</v>
          </cell>
          <cell r="B984" t="str">
            <v>金融发展支出</v>
          </cell>
        </row>
        <row r="985">
          <cell r="A985">
            <v>2170301</v>
          </cell>
          <cell r="B985" t="str">
            <v>政策性银行亏损补贴</v>
          </cell>
        </row>
        <row r="986">
          <cell r="A986">
            <v>2170302</v>
          </cell>
          <cell r="B986" t="str">
            <v>利息费用补贴支出</v>
          </cell>
        </row>
        <row r="987">
          <cell r="A987">
            <v>2170303</v>
          </cell>
          <cell r="B987" t="str">
            <v>补充资本金</v>
          </cell>
        </row>
        <row r="988">
          <cell r="A988">
            <v>2170304</v>
          </cell>
          <cell r="B988" t="str">
            <v>风险基金补助</v>
          </cell>
        </row>
        <row r="989">
          <cell r="A989">
            <v>2170399</v>
          </cell>
          <cell r="B989" t="str">
            <v>其他金融发展支出</v>
          </cell>
        </row>
        <row r="990">
          <cell r="A990">
            <v>21704</v>
          </cell>
          <cell r="B990" t="str">
            <v>金融调控支出</v>
          </cell>
        </row>
        <row r="991">
          <cell r="A991">
            <v>2170401</v>
          </cell>
          <cell r="B991" t="str">
            <v>中央银行亏损补贴</v>
          </cell>
        </row>
        <row r="992">
          <cell r="A992">
            <v>2170402</v>
          </cell>
          <cell r="B992" t="str">
            <v>中央特别国债经营基金支出</v>
          </cell>
        </row>
        <row r="993">
          <cell r="A993">
            <v>2170403</v>
          </cell>
          <cell r="B993" t="str">
            <v>中央特别国债经营基金财务支出</v>
          </cell>
        </row>
        <row r="994">
          <cell r="A994">
            <v>2170499</v>
          </cell>
          <cell r="B994" t="str">
            <v>其他金融调控支出</v>
          </cell>
        </row>
        <row r="995">
          <cell r="A995">
            <v>21799</v>
          </cell>
          <cell r="B995" t="str">
            <v>其他金融支出</v>
          </cell>
        </row>
        <row r="996">
          <cell r="A996">
            <v>220</v>
          </cell>
          <cell r="B996" t="str">
            <v>自然资源海洋气象等支出</v>
          </cell>
        </row>
        <row r="997">
          <cell r="A997">
            <v>22001</v>
          </cell>
          <cell r="B997" t="str">
            <v>自然资源事务</v>
          </cell>
        </row>
        <row r="998">
          <cell r="A998">
            <v>2200101</v>
          </cell>
          <cell r="B998" t="str">
            <v>行政运行</v>
          </cell>
        </row>
        <row r="999">
          <cell r="A999">
            <v>2200102</v>
          </cell>
          <cell r="B999" t="str">
            <v>一般行政管理事务</v>
          </cell>
        </row>
        <row r="1000">
          <cell r="A1000">
            <v>2200103</v>
          </cell>
          <cell r="B1000" t="str">
            <v>机关服务</v>
          </cell>
        </row>
        <row r="1001">
          <cell r="A1001">
            <v>2200104</v>
          </cell>
          <cell r="B1001" t="str">
            <v>自然资源规划及管理</v>
          </cell>
        </row>
        <row r="1002">
          <cell r="A1002">
            <v>2200106</v>
          </cell>
          <cell r="B1002" t="str">
            <v>自然资源利用与保护</v>
          </cell>
        </row>
        <row r="1003">
          <cell r="A1003">
            <v>2200107</v>
          </cell>
          <cell r="B1003" t="str">
            <v>自然资源社会公益服务</v>
          </cell>
        </row>
        <row r="1004">
          <cell r="A1004">
            <v>2200108</v>
          </cell>
          <cell r="B1004" t="str">
            <v>自然资源行业业务管理</v>
          </cell>
        </row>
        <row r="1005">
          <cell r="A1005">
            <v>2200109</v>
          </cell>
          <cell r="B1005" t="str">
            <v>自然资源调查与确权登记</v>
          </cell>
        </row>
        <row r="1006">
          <cell r="A1006">
            <v>2200112</v>
          </cell>
          <cell r="B1006" t="str">
            <v>土地资源储备支出</v>
          </cell>
        </row>
        <row r="1007">
          <cell r="A1007">
            <v>2200113</v>
          </cell>
          <cell r="B1007" t="str">
            <v>地质矿产资源与环境调查</v>
          </cell>
        </row>
        <row r="1008">
          <cell r="A1008">
            <v>2200114</v>
          </cell>
          <cell r="B1008" t="str">
            <v>地质勘查与矿产资源管理</v>
          </cell>
        </row>
        <row r="1009">
          <cell r="A1009">
            <v>2200115</v>
          </cell>
          <cell r="B1009" t="str">
            <v>地质转产项目财政贴息</v>
          </cell>
        </row>
        <row r="1010">
          <cell r="A1010">
            <v>2200116</v>
          </cell>
          <cell r="B1010" t="str">
            <v>国外风险勘查</v>
          </cell>
        </row>
        <row r="1011">
          <cell r="A1011">
            <v>2200119</v>
          </cell>
          <cell r="B1011" t="str">
            <v>地质勘查基金（周转金）支出</v>
          </cell>
        </row>
        <row r="1012">
          <cell r="A1012">
            <v>2200150</v>
          </cell>
          <cell r="B1012" t="str">
            <v>事业运行</v>
          </cell>
        </row>
        <row r="1013">
          <cell r="A1013">
            <v>2200199</v>
          </cell>
          <cell r="B1013" t="str">
            <v>其他自然资源事务支出</v>
          </cell>
        </row>
        <row r="1014">
          <cell r="A1014">
            <v>22005</v>
          </cell>
          <cell r="B1014" t="str">
            <v>气象事务</v>
          </cell>
        </row>
        <row r="1015">
          <cell r="A1015">
            <v>2200501</v>
          </cell>
          <cell r="B1015" t="str">
            <v>行政运行</v>
          </cell>
        </row>
        <row r="1016">
          <cell r="A1016">
            <v>2200502</v>
          </cell>
          <cell r="B1016" t="str">
            <v>一般行政管理事务</v>
          </cell>
        </row>
        <row r="1017">
          <cell r="A1017">
            <v>2200503</v>
          </cell>
          <cell r="B1017" t="str">
            <v>机关服务</v>
          </cell>
        </row>
        <row r="1018">
          <cell r="A1018">
            <v>2200504</v>
          </cell>
          <cell r="B1018" t="str">
            <v>气象事业机构</v>
          </cell>
        </row>
        <row r="1019">
          <cell r="A1019">
            <v>2200506</v>
          </cell>
          <cell r="B1019" t="str">
            <v>气象探测</v>
          </cell>
        </row>
        <row r="1020">
          <cell r="A1020">
            <v>2200507</v>
          </cell>
          <cell r="B1020" t="str">
            <v>气象信息传输及管理</v>
          </cell>
        </row>
        <row r="1021">
          <cell r="A1021">
            <v>2200508</v>
          </cell>
          <cell r="B1021" t="str">
            <v>气象预报预测</v>
          </cell>
        </row>
        <row r="1022">
          <cell r="A1022">
            <v>2200509</v>
          </cell>
          <cell r="B1022" t="str">
            <v>气象服务</v>
          </cell>
        </row>
        <row r="1023">
          <cell r="A1023">
            <v>2200510</v>
          </cell>
          <cell r="B1023" t="str">
            <v>气象装备保障维护</v>
          </cell>
        </row>
        <row r="1024">
          <cell r="A1024">
            <v>2200511</v>
          </cell>
          <cell r="B1024" t="str">
            <v>气象基础设施建设与维修</v>
          </cell>
        </row>
        <row r="1025">
          <cell r="A1025">
            <v>2200512</v>
          </cell>
          <cell r="B1025" t="str">
            <v>气象卫星</v>
          </cell>
        </row>
        <row r="1026">
          <cell r="A1026">
            <v>2200513</v>
          </cell>
          <cell r="B1026" t="str">
            <v>气象法规与标准</v>
          </cell>
        </row>
        <row r="1027">
          <cell r="A1027">
            <v>2200514</v>
          </cell>
          <cell r="B1027" t="str">
            <v>气象资金审计稽查</v>
          </cell>
        </row>
        <row r="1028">
          <cell r="A1028">
            <v>2200599</v>
          </cell>
          <cell r="B1028" t="str">
            <v>其他气象事务支出</v>
          </cell>
        </row>
        <row r="1029">
          <cell r="A1029">
            <v>221</v>
          </cell>
          <cell r="B1029" t="str">
            <v>住房保障支出</v>
          </cell>
        </row>
        <row r="1030">
          <cell r="A1030">
            <v>22101</v>
          </cell>
          <cell r="B1030" t="str">
            <v>保障性安居工程支出</v>
          </cell>
        </row>
        <row r="1031">
          <cell r="A1031">
            <v>2210101</v>
          </cell>
          <cell r="B1031" t="str">
            <v>廉租住房</v>
          </cell>
        </row>
        <row r="1032">
          <cell r="A1032">
            <v>2210102</v>
          </cell>
          <cell r="B1032" t="str">
            <v>沉陷区治理</v>
          </cell>
        </row>
        <row r="1033">
          <cell r="A1033">
            <v>2210103</v>
          </cell>
          <cell r="B1033" t="str">
            <v>棚户区改造</v>
          </cell>
        </row>
        <row r="1034">
          <cell r="A1034">
            <v>2210104</v>
          </cell>
          <cell r="B1034" t="str">
            <v>少数民族地区游牧民定居工程</v>
          </cell>
        </row>
        <row r="1035">
          <cell r="A1035">
            <v>2210105</v>
          </cell>
          <cell r="B1035" t="str">
            <v>农村危房改造</v>
          </cell>
        </row>
        <row r="1036">
          <cell r="A1036">
            <v>2210106</v>
          </cell>
          <cell r="B1036" t="str">
            <v>公共租赁住房</v>
          </cell>
        </row>
        <row r="1037">
          <cell r="A1037">
            <v>2210199</v>
          </cell>
          <cell r="B1037" t="str">
            <v>其他保障性安居工程支出</v>
          </cell>
        </row>
        <row r="1038">
          <cell r="A1038">
            <v>22102</v>
          </cell>
          <cell r="B1038" t="str">
            <v>住房改革支出</v>
          </cell>
        </row>
        <row r="1039">
          <cell r="A1039">
            <v>2210201</v>
          </cell>
          <cell r="B1039" t="str">
            <v>住房公积金</v>
          </cell>
        </row>
        <row r="1040">
          <cell r="A1040">
            <v>2210202</v>
          </cell>
          <cell r="B1040" t="str">
            <v>提租补贴</v>
          </cell>
        </row>
        <row r="1041">
          <cell r="A1041">
            <v>2210203</v>
          </cell>
          <cell r="B1041" t="str">
            <v>购房补贴</v>
          </cell>
        </row>
        <row r="1042">
          <cell r="A1042">
            <v>22103</v>
          </cell>
          <cell r="B1042" t="str">
            <v>城乡社区住宅</v>
          </cell>
        </row>
        <row r="1043">
          <cell r="A1043">
            <v>2210301</v>
          </cell>
          <cell r="B1043" t="str">
            <v>公有住房建设和维修改造支出</v>
          </cell>
        </row>
        <row r="1044">
          <cell r="A1044">
            <v>2210399</v>
          </cell>
          <cell r="B1044" t="str">
            <v>其他城乡社区住宅支出</v>
          </cell>
        </row>
        <row r="1045">
          <cell r="A1045">
            <v>222</v>
          </cell>
          <cell r="B1045" t="str">
            <v>粮油物资储备支出</v>
          </cell>
        </row>
        <row r="1046">
          <cell r="A1046">
            <v>22201</v>
          </cell>
          <cell r="B1046" t="str">
            <v>粮油物资事务</v>
          </cell>
        </row>
        <row r="1047">
          <cell r="A1047">
            <v>2220101</v>
          </cell>
          <cell r="B1047" t="str">
            <v>行政运行</v>
          </cell>
        </row>
        <row r="1048">
          <cell r="A1048">
            <v>2220102</v>
          </cell>
          <cell r="B1048" t="str">
            <v>一般行政管理事务</v>
          </cell>
        </row>
        <row r="1049">
          <cell r="A1049">
            <v>2220103</v>
          </cell>
          <cell r="B1049" t="str">
            <v>机关服务</v>
          </cell>
        </row>
        <row r="1050">
          <cell r="A1050">
            <v>2220104</v>
          </cell>
          <cell r="B1050" t="str">
            <v>财务和审计支出</v>
          </cell>
        </row>
        <row r="1051">
          <cell r="A1051">
            <v>2220105</v>
          </cell>
          <cell r="B1051" t="str">
            <v>信息统计</v>
          </cell>
        </row>
        <row r="1052">
          <cell r="A1052">
            <v>2220106</v>
          </cell>
          <cell r="B1052" t="str">
            <v>专项业务活动</v>
          </cell>
        </row>
        <row r="1053">
          <cell r="A1053">
            <v>2220107</v>
          </cell>
          <cell r="B1053" t="str">
            <v>国家粮油差价补贴</v>
          </cell>
        </row>
        <row r="1054">
          <cell r="A1054">
            <v>2220112</v>
          </cell>
          <cell r="B1054" t="str">
            <v>粮食财务挂账利息补贴</v>
          </cell>
        </row>
        <row r="1055">
          <cell r="A1055">
            <v>2220113</v>
          </cell>
          <cell r="B1055" t="str">
            <v>粮食财务挂账消化款</v>
          </cell>
        </row>
        <row r="1056">
          <cell r="A1056">
            <v>2220114</v>
          </cell>
          <cell r="B1056" t="str">
            <v>处理陈化粮补贴</v>
          </cell>
        </row>
        <row r="1057">
          <cell r="A1057">
            <v>2220115</v>
          </cell>
          <cell r="B1057" t="str">
            <v>粮食风险基金</v>
          </cell>
        </row>
        <row r="1058">
          <cell r="A1058">
            <v>2220118</v>
          </cell>
          <cell r="B1058" t="str">
            <v>粮油市场调控专项资金</v>
          </cell>
        </row>
        <row r="1059">
          <cell r="A1059">
            <v>2220150</v>
          </cell>
          <cell r="B1059" t="str">
            <v>事业运行</v>
          </cell>
        </row>
        <row r="1060">
          <cell r="A1060">
            <v>2220199</v>
          </cell>
          <cell r="B1060" t="str">
            <v>其他粮油物资事务支出</v>
          </cell>
        </row>
        <row r="1061">
          <cell r="A1061">
            <v>227</v>
          </cell>
          <cell r="B1061" t="str">
            <v>预备费</v>
          </cell>
        </row>
        <row r="1062">
          <cell r="A1062">
            <v>229</v>
          </cell>
          <cell r="B1062" t="str">
            <v>其他支出</v>
          </cell>
        </row>
        <row r="1063">
          <cell r="A1063">
            <v>22902</v>
          </cell>
          <cell r="B1063" t="str">
            <v>年初预留</v>
          </cell>
        </row>
        <row r="1064">
          <cell r="A1064">
            <v>22904</v>
          </cell>
          <cell r="B1064" t="str">
            <v>其他政府性基金及对应专项债务收入安排的支出</v>
          </cell>
        </row>
        <row r="1065">
          <cell r="A1065">
            <v>22908</v>
          </cell>
          <cell r="B1065" t="str">
            <v>彩票发行销售机构业务费安排的支出</v>
          </cell>
        </row>
        <row r="1066">
          <cell r="A1066">
            <v>2290802</v>
          </cell>
          <cell r="B1066" t="str">
            <v>福利彩票发行机构的业务费支出</v>
          </cell>
        </row>
        <row r="1067">
          <cell r="A1067">
            <v>2290803</v>
          </cell>
          <cell r="B1067" t="str">
            <v>体育彩票发行机构的业务费支出</v>
          </cell>
        </row>
        <row r="1068">
          <cell r="A1068">
            <v>2290804</v>
          </cell>
          <cell r="B1068" t="str">
            <v>福利彩票销售机构的业务费支出</v>
          </cell>
        </row>
        <row r="1069">
          <cell r="A1069">
            <v>2290805</v>
          </cell>
          <cell r="B1069" t="str">
            <v>体育彩票销售机构的业务费支出</v>
          </cell>
        </row>
        <row r="1070">
          <cell r="A1070">
            <v>2290899</v>
          </cell>
          <cell r="B1070" t="str">
            <v>其他彩票发行销售机构业务费安排的支出</v>
          </cell>
        </row>
        <row r="1071">
          <cell r="A1071">
            <v>22960</v>
          </cell>
          <cell r="B1071" t="str">
            <v>彩票公益金安排的支出</v>
          </cell>
        </row>
        <row r="1072">
          <cell r="A1072">
            <v>2296001</v>
          </cell>
          <cell r="B1072" t="str">
            <v>用于补充全国社会保障基金的彩票公益金支出</v>
          </cell>
        </row>
        <row r="1073">
          <cell r="A1073">
            <v>2296002</v>
          </cell>
          <cell r="B1073" t="str">
            <v>用于社会福利的彩票公益金支出</v>
          </cell>
        </row>
        <row r="1074">
          <cell r="A1074">
            <v>2296003</v>
          </cell>
          <cell r="B1074" t="str">
            <v>用于体育事业的彩票公益金支出</v>
          </cell>
        </row>
        <row r="1075">
          <cell r="A1075">
            <v>2296004</v>
          </cell>
          <cell r="B1075" t="str">
            <v>用于教育事业的彩票公益金支出</v>
          </cell>
        </row>
        <row r="1076">
          <cell r="A1076">
            <v>2296005</v>
          </cell>
          <cell r="B1076" t="str">
            <v>用于红十字事业的彩票公益金支出</v>
          </cell>
        </row>
        <row r="1077">
          <cell r="A1077">
            <v>2296006</v>
          </cell>
          <cell r="B1077" t="str">
            <v>用于残疾人事业的彩票公益金支出</v>
          </cell>
        </row>
        <row r="1078">
          <cell r="A1078">
            <v>2296010</v>
          </cell>
          <cell r="B1078" t="str">
            <v>用于文化事业的彩票公益金支出</v>
          </cell>
        </row>
        <row r="1079">
          <cell r="A1079">
            <v>2296011</v>
          </cell>
          <cell r="B1079" t="str">
            <v>用于巩固脱贫衔接乡村振兴的彩票公益金支出</v>
          </cell>
        </row>
        <row r="1080">
          <cell r="A1080">
            <v>2296012</v>
          </cell>
          <cell r="B1080" t="str">
            <v>用于法律援助的彩票公益金支出</v>
          </cell>
        </row>
        <row r="1081">
          <cell r="A1081">
            <v>2296099</v>
          </cell>
          <cell r="B1081" t="str">
            <v>用于其他社会公益事业的彩票公益金支出</v>
          </cell>
        </row>
        <row r="1082">
          <cell r="A1082">
            <v>22999</v>
          </cell>
          <cell r="B1082" t="str">
            <v>其他支出</v>
          </cell>
        </row>
        <row r="1083">
          <cell r="A1083">
            <v>230</v>
          </cell>
          <cell r="B1083" t="str">
            <v>转移性支出</v>
          </cell>
        </row>
        <row r="1084">
          <cell r="A1084">
            <v>23001</v>
          </cell>
          <cell r="B1084" t="str">
            <v>返还性支出</v>
          </cell>
        </row>
        <row r="1085">
          <cell r="A1085">
            <v>2300102</v>
          </cell>
          <cell r="B1085" t="str">
            <v>所得税基数返还支出</v>
          </cell>
        </row>
        <row r="1086">
          <cell r="A1086">
            <v>2300103</v>
          </cell>
          <cell r="B1086" t="str">
            <v>成品油税费改革税收返还支出</v>
          </cell>
        </row>
        <row r="1087">
          <cell r="A1087">
            <v>2300199</v>
          </cell>
          <cell r="B1087" t="str">
            <v>其他返还性支出</v>
          </cell>
        </row>
        <row r="1088">
          <cell r="A1088">
            <v>23002</v>
          </cell>
          <cell r="B1088" t="str">
            <v>一般性转移支付</v>
          </cell>
        </row>
        <row r="1089">
          <cell r="A1089">
            <v>2300201</v>
          </cell>
          <cell r="B1089" t="str">
            <v>体制补助支出</v>
          </cell>
        </row>
        <row r="1090">
          <cell r="A1090">
            <v>2300202</v>
          </cell>
          <cell r="B1090" t="str">
            <v>均衡性转移支付支出</v>
          </cell>
        </row>
        <row r="1091">
          <cell r="A1091">
            <v>2300207</v>
          </cell>
          <cell r="B1091" t="str">
            <v>县级基本财力保障机制奖补资金支出</v>
          </cell>
        </row>
        <row r="1092">
          <cell r="A1092">
            <v>2300208</v>
          </cell>
          <cell r="B1092" t="str">
            <v>结算补助支出</v>
          </cell>
        </row>
        <row r="1093">
          <cell r="A1093">
            <v>2300212</v>
          </cell>
          <cell r="B1093" t="str">
            <v>资源枯竭型城市转移支付补助支出</v>
          </cell>
        </row>
        <row r="1094">
          <cell r="A1094">
            <v>2300214</v>
          </cell>
          <cell r="B1094" t="str">
            <v>企业事业单位划转补助支出</v>
          </cell>
        </row>
        <row r="1095">
          <cell r="A1095">
            <v>2300299</v>
          </cell>
          <cell r="B1095" t="str">
            <v>其他一般性转移支付支出</v>
          </cell>
        </row>
        <row r="1096">
          <cell r="A1096">
            <v>23003</v>
          </cell>
          <cell r="B1096" t="str">
            <v>专项转移支付</v>
          </cell>
        </row>
        <row r="1097">
          <cell r="A1097">
            <v>2300301</v>
          </cell>
          <cell r="B1097" t="str">
            <v>一般公共服务</v>
          </cell>
        </row>
        <row r="1098">
          <cell r="A1098">
            <v>2300302</v>
          </cell>
          <cell r="B1098" t="str">
            <v>外交</v>
          </cell>
        </row>
        <row r="1099">
          <cell r="A1099">
            <v>2300303</v>
          </cell>
          <cell r="B1099" t="str">
            <v>国防</v>
          </cell>
        </row>
        <row r="1100">
          <cell r="A1100">
            <v>2300304</v>
          </cell>
          <cell r="B1100" t="str">
            <v>公共安全</v>
          </cell>
        </row>
        <row r="1101">
          <cell r="A1101">
            <v>2300305</v>
          </cell>
          <cell r="B1101" t="str">
            <v>教育</v>
          </cell>
        </row>
        <row r="1102">
          <cell r="A1102">
            <v>2300306</v>
          </cell>
          <cell r="B1102" t="str">
            <v>科学技术</v>
          </cell>
        </row>
        <row r="1103">
          <cell r="A1103">
            <v>2300307</v>
          </cell>
          <cell r="B1103" t="str">
            <v>文化旅游体育与传媒</v>
          </cell>
        </row>
        <row r="1104">
          <cell r="A1104">
            <v>2300308</v>
          </cell>
          <cell r="B1104" t="str">
            <v>社会保障和就业</v>
          </cell>
        </row>
        <row r="1105">
          <cell r="A1105">
            <v>2300310</v>
          </cell>
          <cell r="B1105" t="str">
            <v>卫生健康</v>
          </cell>
        </row>
        <row r="1106">
          <cell r="A1106">
            <v>2300311</v>
          </cell>
          <cell r="B1106" t="str">
            <v>节能环保</v>
          </cell>
        </row>
        <row r="1107">
          <cell r="A1107">
            <v>2300312</v>
          </cell>
          <cell r="B1107" t="str">
            <v>城乡社区</v>
          </cell>
        </row>
        <row r="1108">
          <cell r="A1108">
            <v>2300313</v>
          </cell>
          <cell r="B1108" t="str">
            <v>农林水</v>
          </cell>
        </row>
        <row r="1109">
          <cell r="A1109">
            <v>2300314</v>
          </cell>
          <cell r="B1109" t="str">
            <v>交通运输</v>
          </cell>
        </row>
        <row r="1110">
          <cell r="A1110">
            <v>2300315</v>
          </cell>
          <cell r="B1110" t="str">
            <v>资源勘探工业信息等</v>
          </cell>
        </row>
        <row r="1111">
          <cell r="A1111">
            <v>2300317</v>
          </cell>
          <cell r="B1111" t="str">
            <v>金融</v>
          </cell>
        </row>
        <row r="1112">
          <cell r="A1112">
            <v>2300320</v>
          </cell>
          <cell r="B1112" t="str">
            <v>自然资源海洋气象等</v>
          </cell>
        </row>
        <row r="1113">
          <cell r="A1113">
            <v>2300321</v>
          </cell>
          <cell r="B1113" t="str">
            <v>住房保障</v>
          </cell>
        </row>
        <row r="1114">
          <cell r="A1114">
            <v>2300322</v>
          </cell>
          <cell r="B1114" t="str">
            <v>粮油物资储备</v>
          </cell>
        </row>
        <row r="1115">
          <cell r="A1115">
            <v>2300399</v>
          </cell>
          <cell r="B1115" t="str">
            <v>其他支出</v>
          </cell>
        </row>
        <row r="1116">
          <cell r="A1116">
            <v>23004</v>
          </cell>
          <cell r="B1116" t="str">
            <v>政府性基金转移支付</v>
          </cell>
        </row>
        <row r="1117">
          <cell r="A1117">
            <v>23008</v>
          </cell>
          <cell r="B1117" t="str">
            <v>调出资金</v>
          </cell>
        </row>
        <row r="1118">
          <cell r="A1118">
            <v>2300802</v>
          </cell>
          <cell r="B1118" t="str">
            <v>政府性基金预算调出资金</v>
          </cell>
        </row>
        <row r="1119">
          <cell r="A1119">
            <v>2300803</v>
          </cell>
          <cell r="B1119" t="str">
            <v>国有资本经营预算调出资金</v>
          </cell>
        </row>
        <row r="1120">
          <cell r="A1120">
            <v>23009</v>
          </cell>
          <cell r="B1120" t="str">
            <v>年终结余</v>
          </cell>
        </row>
        <row r="1121">
          <cell r="A1121">
            <v>2300902</v>
          </cell>
          <cell r="B1121" t="str">
            <v>政府性基金年终结余</v>
          </cell>
        </row>
        <row r="1122">
          <cell r="A1122">
            <v>23011</v>
          </cell>
          <cell r="B1122" t="str">
            <v>债务转贷支出</v>
          </cell>
        </row>
        <row r="1123">
          <cell r="A1123">
            <v>2019999</v>
          </cell>
          <cell r="B1123" t="str">
            <v>其他一般公共服务支出</v>
          </cell>
        </row>
        <row r="1124">
          <cell r="A1124">
            <v>2049902</v>
          </cell>
          <cell r="B1124" t="str">
            <v>国家司法救助支出</v>
          </cell>
        </row>
        <row r="1125">
          <cell r="A1125">
            <v>2300225</v>
          </cell>
          <cell r="B1125" t="str">
            <v>产粮（油）大县奖励资金支出</v>
          </cell>
        </row>
        <row r="1126">
          <cell r="A1126">
            <v>2130322</v>
          </cell>
          <cell r="B1126" t="str">
            <v>水利安全监督</v>
          </cell>
        </row>
        <row r="1127">
          <cell r="A1127">
            <v>22099</v>
          </cell>
          <cell r="B1127" t="str">
            <v>其他自然资源海洋气象等支出</v>
          </cell>
        </row>
        <row r="1128">
          <cell r="A1128">
            <v>22203</v>
          </cell>
          <cell r="B1128" t="str">
            <v>能源储备</v>
          </cell>
        </row>
        <row r="1129">
          <cell r="A1129">
            <v>2220303</v>
          </cell>
          <cell r="B1129" t="str">
            <v>天然铀储备</v>
          </cell>
        </row>
        <row r="1130">
          <cell r="A1130">
            <v>2220304</v>
          </cell>
          <cell r="B1130" t="str">
            <v>煤炭储备</v>
          </cell>
        </row>
        <row r="1131">
          <cell r="A1131">
            <v>2220399</v>
          </cell>
          <cell r="B1131" t="str">
            <v>其他能源储备支出</v>
          </cell>
        </row>
        <row r="1132">
          <cell r="A1132">
            <v>22204</v>
          </cell>
          <cell r="B1132" t="str">
            <v>粮油储备</v>
          </cell>
        </row>
        <row r="1133">
          <cell r="A1133">
            <v>2220402</v>
          </cell>
          <cell r="B1133" t="str">
            <v>储备粮油差价补贴</v>
          </cell>
        </row>
        <row r="1134">
          <cell r="A1134">
            <v>2220403</v>
          </cell>
          <cell r="B1134" t="str">
            <v>储备粮（油）库建设</v>
          </cell>
        </row>
        <row r="1135">
          <cell r="A1135">
            <v>2220404</v>
          </cell>
          <cell r="B1135" t="str">
            <v>最低收购价政策支出</v>
          </cell>
        </row>
        <row r="1136">
          <cell r="A1136">
            <v>2220499</v>
          </cell>
          <cell r="B1136" t="str">
            <v>其他粮油储备支出</v>
          </cell>
        </row>
        <row r="1137">
          <cell r="A1137">
            <v>22205</v>
          </cell>
          <cell r="B1137" t="str">
            <v>重要商品储备</v>
          </cell>
        </row>
        <row r="1138">
          <cell r="A1138">
            <v>2220501</v>
          </cell>
          <cell r="B1138" t="str">
            <v>棉花储备</v>
          </cell>
        </row>
        <row r="1139">
          <cell r="A1139">
            <v>2220502</v>
          </cell>
          <cell r="B1139" t="str">
            <v>食糖储备</v>
          </cell>
        </row>
        <row r="1140">
          <cell r="A1140">
            <v>2220503</v>
          </cell>
          <cell r="B1140" t="str">
            <v>肉类储备</v>
          </cell>
        </row>
        <row r="1141">
          <cell r="A1141">
            <v>2220504</v>
          </cell>
          <cell r="B1141" t="str">
            <v>化肥储备</v>
          </cell>
        </row>
        <row r="1142">
          <cell r="A1142">
            <v>2220505</v>
          </cell>
          <cell r="B1142" t="str">
            <v>农药储备</v>
          </cell>
        </row>
        <row r="1143">
          <cell r="A1143">
            <v>2220506</v>
          </cell>
          <cell r="B1143" t="str">
            <v>边销茶储备</v>
          </cell>
        </row>
        <row r="1144">
          <cell r="A1144">
            <v>2220507</v>
          </cell>
          <cell r="B1144" t="str">
            <v>羊毛储备</v>
          </cell>
        </row>
        <row r="1145">
          <cell r="A1145">
            <v>2220508</v>
          </cell>
          <cell r="B1145" t="str">
            <v>医药储备</v>
          </cell>
        </row>
        <row r="1146">
          <cell r="A1146">
            <v>2220509</v>
          </cell>
          <cell r="B1146" t="str">
            <v>食盐储备</v>
          </cell>
        </row>
        <row r="1147">
          <cell r="A1147">
            <v>2220510</v>
          </cell>
          <cell r="B1147" t="str">
            <v>战略物资储备</v>
          </cell>
        </row>
        <row r="1148">
          <cell r="A1148">
            <v>2220599</v>
          </cell>
          <cell r="B1148" t="str">
            <v>其他重要商品储备支出</v>
          </cell>
        </row>
        <row r="1149">
          <cell r="A1149">
            <v>2300226</v>
          </cell>
          <cell r="B1149" t="str">
            <v>重点生态功能区转移支付支出</v>
          </cell>
        </row>
        <row r="1150">
          <cell r="A1150">
            <v>239</v>
          </cell>
          <cell r="B1150" t="str">
            <v>社会保险基金支出</v>
          </cell>
        </row>
        <row r="1151">
          <cell r="A1151">
            <v>23901</v>
          </cell>
          <cell r="B1151" t="str">
            <v>基本养老保险基金支出</v>
          </cell>
        </row>
        <row r="1152">
          <cell r="A1152">
            <v>2390101</v>
          </cell>
          <cell r="B1152" t="str">
            <v>基本养老金</v>
          </cell>
        </row>
        <row r="1153">
          <cell r="A1153">
            <v>2390102</v>
          </cell>
          <cell r="B1153" t="str">
            <v>医疗补助金</v>
          </cell>
        </row>
        <row r="1154">
          <cell r="A1154">
            <v>2390103</v>
          </cell>
          <cell r="B1154" t="str">
            <v>丧葬抚恤补助</v>
          </cell>
        </row>
        <row r="1155">
          <cell r="A1155">
            <v>2390199</v>
          </cell>
          <cell r="B1155" t="str">
            <v>其他基本养老保险基金支出</v>
          </cell>
        </row>
        <row r="1156">
          <cell r="A1156">
            <v>23902</v>
          </cell>
          <cell r="B1156" t="str">
            <v>失业保险基金支出</v>
          </cell>
        </row>
        <row r="1157">
          <cell r="A1157">
            <v>2390201</v>
          </cell>
          <cell r="B1157" t="str">
            <v>失业保险金</v>
          </cell>
        </row>
        <row r="1158">
          <cell r="A1158">
            <v>2390202</v>
          </cell>
          <cell r="B1158" t="str">
            <v>医疗补助金</v>
          </cell>
        </row>
        <row r="1159">
          <cell r="A1159">
            <v>2390203</v>
          </cell>
          <cell r="B1159" t="str">
            <v>丧葬抚恤补助</v>
          </cell>
        </row>
        <row r="1160">
          <cell r="A1160">
            <v>2390204</v>
          </cell>
          <cell r="B1160" t="str">
            <v>职业培训和职业介绍补贴</v>
          </cell>
        </row>
        <row r="1161">
          <cell r="A1161">
            <v>2390299</v>
          </cell>
          <cell r="B1161" t="str">
            <v>其他失业保险基金支出</v>
          </cell>
        </row>
        <row r="1162">
          <cell r="A1162">
            <v>23903</v>
          </cell>
          <cell r="B1162" t="str">
            <v>职工基本医保基金支出</v>
          </cell>
        </row>
        <row r="1163">
          <cell r="A1163">
            <v>2390301</v>
          </cell>
          <cell r="B1163" t="str">
            <v>职工基本医保统筹基金支出</v>
          </cell>
        </row>
        <row r="1164">
          <cell r="A1164">
            <v>2390302</v>
          </cell>
          <cell r="B1164" t="str">
            <v>职工基本医保个人账户基金支出</v>
          </cell>
        </row>
        <row r="1165">
          <cell r="A1165">
            <v>2390399</v>
          </cell>
          <cell r="B1165" t="str">
            <v>其他职工基本医疗基金支出</v>
          </cell>
        </row>
        <row r="1166">
          <cell r="A1166">
            <v>23904</v>
          </cell>
          <cell r="B1166" t="str">
            <v>工伤保险基金支出</v>
          </cell>
        </row>
        <row r="1167">
          <cell r="A1167">
            <v>2390401</v>
          </cell>
          <cell r="B1167" t="str">
            <v>工伤保险待遇</v>
          </cell>
        </row>
        <row r="1168">
          <cell r="A1168">
            <v>2390499</v>
          </cell>
          <cell r="B1168" t="str">
            <v>其他工伤保险基金支出</v>
          </cell>
        </row>
        <row r="1169">
          <cell r="A1169">
            <v>23905</v>
          </cell>
          <cell r="B1169" t="str">
            <v>生育保险基金支出</v>
          </cell>
        </row>
        <row r="1170">
          <cell r="A1170">
            <v>2390501</v>
          </cell>
          <cell r="B1170" t="str">
            <v>生育保险金</v>
          </cell>
        </row>
        <row r="1171">
          <cell r="A1171">
            <v>2390599</v>
          </cell>
          <cell r="B1171" t="str">
            <v>其他生育保险基金支出</v>
          </cell>
        </row>
        <row r="1172">
          <cell r="A1172">
            <v>23906</v>
          </cell>
          <cell r="B1172" t="str">
            <v>职工大额医疗互助基金支出</v>
          </cell>
        </row>
        <row r="1173">
          <cell r="A1173">
            <v>23907</v>
          </cell>
          <cell r="B1173" t="str">
            <v>城乡居民基本医保基金支出</v>
          </cell>
        </row>
        <row r="1174">
          <cell r="A1174">
            <v>23908</v>
          </cell>
          <cell r="B1174" t="str">
            <v>新型农村社会养老保险基金支出</v>
          </cell>
        </row>
        <row r="1175">
          <cell r="A1175">
            <v>23999</v>
          </cell>
          <cell r="B1175" t="str">
            <v>其他社会保险基金支出</v>
          </cell>
        </row>
        <row r="1176">
          <cell r="A1176">
            <v>2080112</v>
          </cell>
          <cell r="B1176" t="str">
            <v>劳动人事争议调解仲裁</v>
          </cell>
        </row>
        <row r="1177">
          <cell r="A1177">
            <v>2080712</v>
          </cell>
          <cell r="B1177" t="str">
            <v>高技能人才培养补助</v>
          </cell>
        </row>
        <row r="1178">
          <cell r="A1178">
            <v>2080806</v>
          </cell>
          <cell r="B1178" t="str">
            <v>农村籍退役士兵老年生活补助</v>
          </cell>
        </row>
        <row r="1179">
          <cell r="A1179">
            <v>2080904</v>
          </cell>
          <cell r="B1179" t="str">
            <v>退役士兵管理教育</v>
          </cell>
        </row>
        <row r="1180">
          <cell r="A1180">
            <v>2130707</v>
          </cell>
          <cell r="B1180" t="str">
            <v>农村综合改革示范试点补助</v>
          </cell>
        </row>
        <row r="1181">
          <cell r="A1181">
            <v>21160</v>
          </cell>
          <cell r="B1181" t="str">
            <v>可再生能源电价附加收入安排的支出</v>
          </cell>
        </row>
        <row r="1182">
          <cell r="A1182">
            <v>2116001</v>
          </cell>
          <cell r="B1182" t="str">
            <v>风力发电补助</v>
          </cell>
        </row>
        <row r="1183">
          <cell r="A1183">
            <v>2116002</v>
          </cell>
          <cell r="B1183" t="str">
            <v>太阳能发电补助</v>
          </cell>
        </row>
        <row r="1184">
          <cell r="A1184">
            <v>2116003</v>
          </cell>
          <cell r="B1184" t="str">
            <v>生物质能发电补助</v>
          </cell>
        </row>
        <row r="1185">
          <cell r="A1185">
            <v>2116099</v>
          </cell>
          <cell r="B1185" t="str">
            <v>其他可再生能源电价附加收入安排的支出</v>
          </cell>
        </row>
        <row r="1186">
          <cell r="A1186">
            <v>21161</v>
          </cell>
          <cell r="B1186" t="str">
            <v>废弃电器电子产品处理基金支出</v>
          </cell>
        </row>
        <row r="1187">
          <cell r="A1187">
            <v>21468</v>
          </cell>
          <cell r="B1187" t="str">
            <v>船舶油污损害赔偿基金支出</v>
          </cell>
        </row>
        <row r="1188">
          <cell r="A1188">
            <v>2146801</v>
          </cell>
          <cell r="B1188" t="str">
            <v>应急处置费用</v>
          </cell>
        </row>
        <row r="1189">
          <cell r="A1189">
            <v>2146802</v>
          </cell>
          <cell r="B1189" t="str">
            <v>控制清除污染</v>
          </cell>
        </row>
        <row r="1190">
          <cell r="A1190">
            <v>2146803</v>
          </cell>
          <cell r="B1190" t="str">
            <v>损失补偿</v>
          </cell>
        </row>
        <row r="1191">
          <cell r="A1191">
            <v>2146804</v>
          </cell>
          <cell r="B1191" t="str">
            <v>生态恢复</v>
          </cell>
        </row>
        <row r="1192">
          <cell r="A1192">
            <v>2146805</v>
          </cell>
          <cell r="B1192" t="str">
            <v>监视监测</v>
          </cell>
        </row>
        <row r="1193">
          <cell r="A1193">
            <v>2146899</v>
          </cell>
          <cell r="B1193" t="str">
            <v>其他船舶油污损害赔偿基金支出</v>
          </cell>
        </row>
        <row r="1194">
          <cell r="A1194">
            <v>21469</v>
          </cell>
          <cell r="B1194" t="str">
            <v>民航发展基金支出</v>
          </cell>
        </row>
        <row r="1195">
          <cell r="A1195">
            <v>2146901</v>
          </cell>
          <cell r="B1195" t="str">
            <v>民航机场建设</v>
          </cell>
        </row>
        <row r="1196">
          <cell r="A1196">
            <v>2146902</v>
          </cell>
          <cell r="B1196" t="str">
            <v>空管系统建设</v>
          </cell>
        </row>
        <row r="1197">
          <cell r="A1197">
            <v>2146903</v>
          </cell>
          <cell r="B1197" t="str">
            <v>民航安全</v>
          </cell>
        </row>
        <row r="1198">
          <cell r="A1198">
            <v>2146904</v>
          </cell>
          <cell r="B1198" t="str">
            <v>航线和机场补贴</v>
          </cell>
        </row>
        <row r="1199">
          <cell r="A1199">
            <v>2146906</v>
          </cell>
          <cell r="B1199" t="str">
            <v>民航节能减排</v>
          </cell>
        </row>
        <row r="1200">
          <cell r="A1200">
            <v>2146907</v>
          </cell>
          <cell r="B1200" t="str">
            <v>通用航空发展</v>
          </cell>
        </row>
        <row r="1201">
          <cell r="A1201">
            <v>2146908</v>
          </cell>
          <cell r="B1201" t="str">
            <v>征管经费</v>
          </cell>
        </row>
        <row r="1202">
          <cell r="A1202">
            <v>2146999</v>
          </cell>
          <cell r="B1202" t="str">
            <v>其他民航发展基金支出</v>
          </cell>
        </row>
        <row r="1203">
          <cell r="A1203">
            <v>219</v>
          </cell>
          <cell r="B1203" t="str">
            <v>援助其他地区支出</v>
          </cell>
        </row>
        <row r="1204">
          <cell r="A1204">
            <v>21901</v>
          </cell>
          <cell r="B1204" t="str">
            <v>一般公共服务</v>
          </cell>
        </row>
        <row r="1205">
          <cell r="A1205">
            <v>21902</v>
          </cell>
          <cell r="B1205" t="str">
            <v>教育</v>
          </cell>
        </row>
        <row r="1206">
          <cell r="A1206">
            <v>21903</v>
          </cell>
          <cell r="B1206" t="str">
            <v>文化旅游体育与传媒</v>
          </cell>
        </row>
        <row r="1207">
          <cell r="A1207">
            <v>21904</v>
          </cell>
          <cell r="B1207" t="str">
            <v>卫生健康</v>
          </cell>
        </row>
        <row r="1208">
          <cell r="A1208">
            <v>21905</v>
          </cell>
          <cell r="B1208" t="str">
            <v>节能环保</v>
          </cell>
        </row>
        <row r="1209">
          <cell r="A1209">
            <v>21906</v>
          </cell>
          <cell r="B1209" t="str">
            <v>农业农村</v>
          </cell>
        </row>
        <row r="1210">
          <cell r="A1210">
            <v>21907</v>
          </cell>
          <cell r="B1210" t="str">
            <v>交通运输</v>
          </cell>
        </row>
        <row r="1211">
          <cell r="A1211">
            <v>21908</v>
          </cell>
          <cell r="B1211" t="str">
            <v>住房保障</v>
          </cell>
        </row>
        <row r="1212">
          <cell r="A1212">
            <v>21999</v>
          </cell>
          <cell r="B1212" t="str">
            <v>其他支出</v>
          </cell>
        </row>
        <row r="1213">
          <cell r="A1213">
            <v>2210107</v>
          </cell>
          <cell r="B1213" t="str">
            <v>保障性住房租金补贴</v>
          </cell>
        </row>
        <row r="1214">
          <cell r="A1214">
            <v>2010107</v>
          </cell>
          <cell r="B1214" t="str">
            <v>人大代表履职能力提升</v>
          </cell>
        </row>
        <row r="1215">
          <cell r="A1215">
            <v>2030607</v>
          </cell>
          <cell r="B1215" t="str">
            <v>民兵</v>
          </cell>
        </row>
        <row r="1216">
          <cell r="A1216">
            <v>2050803</v>
          </cell>
          <cell r="B1216" t="str">
            <v>培训支出</v>
          </cell>
        </row>
        <row r="1217">
          <cell r="A1217">
            <v>2050804</v>
          </cell>
          <cell r="B1217" t="str">
            <v>退役士兵能力提升</v>
          </cell>
        </row>
        <row r="1218">
          <cell r="A1218">
            <v>2080713</v>
          </cell>
          <cell r="B1218" t="str">
            <v>促进创业补贴</v>
          </cell>
        </row>
        <row r="1219">
          <cell r="A1219">
            <v>2116101</v>
          </cell>
          <cell r="B1219" t="str">
            <v>回收处理费用补贴</v>
          </cell>
        </row>
        <row r="1220">
          <cell r="A1220">
            <v>2116102</v>
          </cell>
          <cell r="B1220" t="str">
            <v>信息系统建设</v>
          </cell>
        </row>
        <row r="1221">
          <cell r="A1221">
            <v>2116103</v>
          </cell>
          <cell r="B1221" t="str">
            <v>基金征管经费</v>
          </cell>
        </row>
        <row r="1222">
          <cell r="A1222">
            <v>2116104</v>
          </cell>
          <cell r="B1222" t="str">
            <v>其他废弃电器电子产品处理基金支出</v>
          </cell>
        </row>
        <row r="1223">
          <cell r="A1223">
            <v>21308</v>
          </cell>
          <cell r="B1223" t="str">
            <v>普惠金融发展支出</v>
          </cell>
        </row>
        <row r="1224">
          <cell r="A1224">
            <v>2160219</v>
          </cell>
          <cell r="B1224" t="str">
            <v>民贸民品贷款贴息</v>
          </cell>
        </row>
        <row r="1225">
          <cell r="A1225">
            <v>2170208</v>
          </cell>
          <cell r="B1225" t="str">
            <v>反洗钱</v>
          </cell>
        </row>
        <row r="1226">
          <cell r="A1226">
            <v>2290806</v>
          </cell>
          <cell r="B1226" t="str">
            <v>彩票兑奖周转金支出</v>
          </cell>
        </row>
        <row r="1227">
          <cell r="A1227">
            <v>2290807</v>
          </cell>
          <cell r="B1227" t="str">
            <v>彩票发行销售风险基金支出</v>
          </cell>
        </row>
        <row r="1228">
          <cell r="A1228">
            <v>2290808</v>
          </cell>
          <cell r="B1228" t="str">
            <v>彩票市场调控资金支出</v>
          </cell>
        </row>
        <row r="1229">
          <cell r="A1229">
            <v>2050899</v>
          </cell>
          <cell r="B1229" t="str">
            <v>其他进修及培训</v>
          </cell>
        </row>
        <row r="1230">
          <cell r="A1230">
            <v>2129999</v>
          </cell>
          <cell r="B1230" t="str">
            <v>其他城乡社区支出</v>
          </cell>
        </row>
        <row r="1231">
          <cell r="A1231">
            <v>2130234</v>
          </cell>
          <cell r="B1231" t="str">
            <v>林业草原防灾减灾</v>
          </cell>
        </row>
        <row r="1232">
          <cell r="A1232">
            <v>2139999</v>
          </cell>
          <cell r="B1232" t="str">
            <v>其他农林水支出</v>
          </cell>
        </row>
        <row r="1233">
          <cell r="A1233">
            <v>2111413</v>
          </cell>
          <cell r="B1233" t="str">
            <v>农村电网建设</v>
          </cell>
        </row>
        <row r="1234">
          <cell r="A1234">
            <v>2040804</v>
          </cell>
          <cell r="B1234" t="str">
            <v>强制隔离戒毒人员生活</v>
          </cell>
        </row>
        <row r="1235">
          <cell r="A1235">
            <v>2040805</v>
          </cell>
          <cell r="B1235" t="str">
            <v>强制隔离戒毒人员教育</v>
          </cell>
        </row>
        <row r="1236">
          <cell r="A1236">
            <v>2040899</v>
          </cell>
          <cell r="B1236" t="str">
            <v>其他强制隔离戒毒支出</v>
          </cell>
        </row>
        <row r="1237">
          <cell r="A1237">
            <v>2300227</v>
          </cell>
          <cell r="B1237" t="str">
            <v>固定数额补助支出</v>
          </cell>
        </row>
        <row r="1238">
          <cell r="A1238">
            <v>2020504</v>
          </cell>
          <cell r="B1238" t="str">
            <v>国际交流活动</v>
          </cell>
        </row>
        <row r="1239">
          <cell r="A1239">
            <v>20819</v>
          </cell>
          <cell r="B1239" t="str">
            <v>最低生活保障</v>
          </cell>
        </row>
        <row r="1240">
          <cell r="A1240">
            <v>2081901</v>
          </cell>
          <cell r="B1240" t="str">
            <v>城市最低生活保障金支出</v>
          </cell>
        </row>
        <row r="1241">
          <cell r="A1241">
            <v>2081902</v>
          </cell>
          <cell r="B1241" t="str">
            <v>农村最低生活保障金支出</v>
          </cell>
        </row>
        <row r="1242">
          <cell r="A1242">
            <v>20820</v>
          </cell>
          <cell r="B1242" t="str">
            <v>临时救助</v>
          </cell>
        </row>
        <row r="1243">
          <cell r="A1243">
            <v>2082001</v>
          </cell>
          <cell r="B1243" t="str">
            <v>临时救助支出</v>
          </cell>
        </row>
        <row r="1244">
          <cell r="A1244">
            <v>2082002</v>
          </cell>
          <cell r="B1244" t="str">
            <v>流浪乞讨人员救助支出</v>
          </cell>
        </row>
        <row r="1245">
          <cell r="A1245">
            <v>20821</v>
          </cell>
          <cell r="B1245" t="str">
            <v>特困人员救助供养</v>
          </cell>
        </row>
        <row r="1246">
          <cell r="A1246">
            <v>2082101</v>
          </cell>
          <cell r="B1246" t="str">
            <v>城市特困人员救助供养支出</v>
          </cell>
        </row>
        <row r="1247">
          <cell r="A1247">
            <v>2082102</v>
          </cell>
          <cell r="B1247" t="str">
            <v>农村特困人员救助供养支出</v>
          </cell>
        </row>
        <row r="1248">
          <cell r="A1248">
            <v>20825</v>
          </cell>
          <cell r="B1248" t="str">
            <v>其他生活救助</v>
          </cell>
        </row>
        <row r="1249">
          <cell r="A1249">
            <v>2082501</v>
          </cell>
          <cell r="B1249" t="str">
            <v>其他城市生活救助</v>
          </cell>
        </row>
        <row r="1250">
          <cell r="A1250">
            <v>2082502</v>
          </cell>
          <cell r="B1250" t="str">
            <v>其他农村生活救助</v>
          </cell>
        </row>
        <row r="1251">
          <cell r="A1251">
            <v>2100716</v>
          </cell>
          <cell r="B1251" t="str">
            <v>计划生育机构</v>
          </cell>
        </row>
        <row r="1252">
          <cell r="A1252">
            <v>2100717</v>
          </cell>
          <cell r="B1252" t="str">
            <v>计划生育服务</v>
          </cell>
        </row>
        <row r="1253">
          <cell r="A1253">
            <v>21309</v>
          </cell>
          <cell r="B1253" t="str">
            <v>目标价格补贴</v>
          </cell>
        </row>
        <row r="1254">
          <cell r="A1254">
            <v>2130901</v>
          </cell>
          <cell r="B1254" t="str">
            <v>棉花目标价格补贴</v>
          </cell>
        </row>
        <row r="1255">
          <cell r="A1255">
            <v>2130999</v>
          </cell>
          <cell r="B1255" t="str">
            <v>其他目标价格补贴</v>
          </cell>
        </row>
        <row r="1256">
          <cell r="A1256">
            <v>2140208</v>
          </cell>
          <cell r="B1256" t="str">
            <v>行业监管</v>
          </cell>
        </row>
        <row r="1257">
          <cell r="A1257">
            <v>2120813</v>
          </cell>
          <cell r="B1257" t="str">
            <v>保障性住房租金补贴</v>
          </cell>
        </row>
        <row r="1258">
          <cell r="A1258">
            <v>2296013</v>
          </cell>
          <cell r="B1258" t="str">
            <v>用于城乡医疗救助的彩票公益金支出</v>
          </cell>
        </row>
        <row r="1259">
          <cell r="A1259">
            <v>2080451</v>
          </cell>
          <cell r="B1259" t="str">
            <v>国有资本经营预算补充社保险基金支出</v>
          </cell>
        </row>
        <row r="1260">
          <cell r="A1260">
            <v>21001</v>
          </cell>
          <cell r="B1260" t="str">
            <v>卫生健康管理事务</v>
          </cell>
        </row>
        <row r="1261">
          <cell r="A1261">
            <v>2100199</v>
          </cell>
          <cell r="B1261" t="str">
            <v>其他卫生健康管理事务支出</v>
          </cell>
        </row>
        <row r="1262">
          <cell r="A1262">
            <v>21007</v>
          </cell>
          <cell r="B1262" t="str">
            <v>计划生育事务</v>
          </cell>
        </row>
        <row r="1263">
          <cell r="A1263">
            <v>2100799</v>
          </cell>
          <cell r="B1263" t="str">
            <v>其他计划生育事务支出</v>
          </cell>
        </row>
        <row r="1264">
          <cell r="A1264">
            <v>21099</v>
          </cell>
          <cell r="B1264" t="str">
            <v>其他卫生健康支出</v>
          </cell>
        </row>
        <row r="1265">
          <cell r="A1265">
            <v>2109999</v>
          </cell>
          <cell r="B1265" t="str">
            <v>其他卫生健康支出</v>
          </cell>
        </row>
        <row r="1266">
          <cell r="A1266">
            <v>21113</v>
          </cell>
          <cell r="B1266" t="str">
            <v>循环经济</v>
          </cell>
        </row>
        <row r="1267">
          <cell r="A1267">
            <v>2111301</v>
          </cell>
          <cell r="B1267" t="str">
            <v>循环经济</v>
          </cell>
        </row>
        <row r="1268">
          <cell r="A1268">
            <v>2130106</v>
          </cell>
          <cell r="B1268" t="str">
            <v>科技转化与推广服务</v>
          </cell>
        </row>
        <row r="1269">
          <cell r="A1269">
            <v>2130119</v>
          </cell>
          <cell r="B1269" t="str">
            <v>防灾救灾</v>
          </cell>
        </row>
        <row r="1270">
          <cell r="A1270">
            <v>2130135</v>
          </cell>
          <cell r="B1270" t="str">
            <v>农业资源保护修复与利用</v>
          </cell>
        </row>
        <row r="1271">
          <cell r="A1271">
            <v>21599</v>
          </cell>
          <cell r="B1271" t="str">
            <v>其他资源勘探工业信息等支出</v>
          </cell>
        </row>
        <row r="1272">
          <cell r="A1272">
            <v>2159999</v>
          </cell>
          <cell r="B1272" t="str">
            <v>其他资源勘探工业信息等支出</v>
          </cell>
        </row>
        <row r="1273">
          <cell r="A1273">
            <v>2160218</v>
          </cell>
          <cell r="B1273" t="str">
            <v>民贸企业补贴</v>
          </cell>
        </row>
        <row r="1274">
          <cell r="A1274">
            <v>2300316</v>
          </cell>
          <cell r="B1274" t="str">
            <v>商业服务业等</v>
          </cell>
        </row>
        <row r="1275">
          <cell r="A1275">
            <v>20910</v>
          </cell>
          <cell r="B1275" t="str">
            <v>城乡居民基本养老保险基金支出</v>
          </cell>
        </row>
        <row r="1276">
          <cell r="A1276">
            <v>21214</v>
          </cell>
          <cell r="B1276" t="str">
            <v>污水处理费安排的支出</v>
          </cell>
        </row>
        <row r="1277">
          <cell r="A1277">
            <v>2121401</v>
          </cell>
          <cell r="B1277" t="str">
            <v>污水处理设施建设和运营</v>
          </cell>
        </row>
        <row r="1278">
          <cell r="A1278">
            <v>2121402</v>
          </cell>
          <cell r="B1278" t="str">
            <v>代征手续费</v>
          </cell>
        </row>
        <row r="1279">
          <cell r="A1279">
            <v>2121499</v>
          </cell>
          <cell r="B1279" t="str">
            <v>其他污水处理费安排的支出</v>
          </cell>
        </row>
        <row r="1280">
          <cell r="A1280">
            <v>23005</v>
          </cell>
          <cell r="B1280" t="str">
            <v>国有资本经营预算转移支付</v>
          </cell>
        </row>
        <row r="1281">
          <cell r="A1281">
            <v>2300501</v>
          </cell>
          <cell r="B1281" t="str">
            <v>国有资本经营预算转移支付支出</v>
          </cell>
        </row>
        <row r="1282">
          <cell r="A1282">
            <v>231</v>
          </cell>
          <cell r="B1282" t="str">
            <v>债务还本支出</v>
          </cell>
        </row>
        <row r="1283">
          <cell r="A1283">
            <v>232</v>
          </cell>
          <cell r="B1283" t="str">
            <v>债务付息支出</v>
          </cell>
        </row>
        <row r="1284">
          <cell r="A1284">
            <v>233</v>
          </cell>
          <cell r="B1284" t="str">
            <v>债务发行费用支出</v>
          </cell>
        </row>
        <row r="1285">
          <cell r="A1285">
            <v>2040610</v>
          </cell>
          <cell r="B1285" t="str">
            <v>社区矫正</v>
          </cell>
        </row>
        <row r="1286">
          <cell r="A1286">
            <v>2060902</v>
          </cell>
          <cell r="B1286" t="str">
            <v>重点研发计划</v>
          </cell>
        </row>
        <row r="1287">
          <cell r="A1287">
            <v>2079903</v>
          </cell>
          <cell r="B1287" t="str">
            <v>文化产业发展专项支出</v>
          </cell>
        </row>
        <row r="1288">
          <cell r="A1288">
            <v>2130148</v>
          </cell>
          <cell r="B1288" t="str">
            <v>渔业发展</v>
          </cell>
        </row>
        <row r="1289">
          <cell r="A1289">
            <v>2130317</v>
          </cell>
          <cell r="B1289" t="str">
            <v>水利技术推广</v>
          </cell>
        </row>
        <row r="1290">
          <cell r="A1290">
            <v>2130321</v>
          </cell>
          <cell r="B1290" t="str">
            <v>大中型水库移民后期扶持专项支出</v>
          </cell>
        </row>
        <row r="1291">
          <cell r="A1291">
            <v>2130704</v>
          </cell>
          <cell r="B1291" t="str">
            <v>国有农场办社会职能改革补助</v>
          </cell>
        </row>
        <row r="1292">
          <cell r="A1292">
            <v>2130706</v>
          </cell>
          <cell r="B1292" t="str">
            <v>对村集体经济组织的补助</v>
          </cell>
        </row>
        <row r="1293">
          <cell r="A1293">
            <v>2080402</v>
          </cell>
          <cell r="B1293" t="str">
            <v>用一般公共财政预算补充基金</v>
          </cell>
        </row>
        <row r="1294">
          <cell r="A1294">
            <v>2080701</v>
          </cell>
          <cell r="B1294" t="str">
            <v>就业创业服务补贴</v>
          </cell>
        </row>
        <row r="1295">
          <cell r="A1295">
            <v>2130801</v>
          </cell>
          <cell r="B1295" t="str">
            <v>支持农村金融机构</v>
          </cell>
        </row>
        <row r="1296">
          <cell r="A1296">
            <v>2130803</v>
          </cell>
          <cell r="B1296" t="str">
            <v>农业保险保费补贴</v>
          </cell>
        </row>
        <row r="1297">
          <cell r="A1297">
            <v>2130804</v>
          </cell>
          <cell r="B1297" t="str">
            <v>创业担保贷款贴息及奖补</v>
          </cell>
        </row>
        <row r="1298">
          <cell r="A1298">
            <v>2130805</v>
          </cell>
          <cell r="B1298" t="str">
            <v>补充创业担保贷款基金</v>
          </cell>
        </row>
        <row r="1299">
          <cell r="A1299">
            <v>2130899</v>
          </cell>
          <cell r="B1299" t="str">
            <v>其他普惠金融发展支出</v>
          </cell>
        </row>
        <row r="1300">
          <cell r="A1300">
            <v>2220301</v>
          </cell>
          <cell r="B1300" t="str">
            <v>石油储备</v>
          </cell>
        </row>
        <row r="1301">
          <cell r="A1301">
            <v>2220401</v>
          </cell>
          <cell r="B1301" t="str">
            <v>储备粮油补贴</v>
          </cell>
        </row>
        <row r="1302">
          <cell r="A1302">
            <v>223</v>
          </cell>
          <cell r="B1302" t="str">
            <v>国有资本经营预算支出</v>
          </cell>
        </row>
        <row r="1303">
          <cell r="A1303">
            <v>22301</v>
          </cell>
          <cell r="B1303" t="str">
            <v>解决历史遗留问题及改革成本支出</v>
          </cell>
        </row>
        <row r="1304">
          <cell r="A1304">
            <v>2230101</v>
          </cell>
          <cell r="B1304" t="str">
            <v>厂办大集体改革支出</v>
          </cell>
        </row>
        <row r="1305">
          <cell r="A1305">
            <v>2230102</v>
          </cell>
          <cell r="B1305" t="str">
            <v>三供一业移交补助支出</v>
          </cell>
        </row>
        <row r="1306">
          <cell r="A1306">
            <v>2230103</v>
          </cell>
          <cell r="B1306" t="str">
            <v>国有企业办职教幼教补助支出</v>
          </cell>
        </row>
        <row r="1307">
          <cell r="A1307">
            <v>2230104</v>
          </cell>
          <cell r="B1307" t="str">
            <v>国有企业办公共服务机构移交补助支出</v>
          </cell>
        </row>
        <row r="1308">
          <cell r="A1308">
            <v>2230105</v>
          </cell>
          <cell r="B1308" t="str">
            <v>国有企业退休人员社会化管理补助支出</v>
          </cell>
        </row>
        <row r="1309">
          <cell r="A1309">
            <v>2230106</v>
          </cell>
          <cell r="B1309" t="str">
            <v>国有企业棚户区改造支出</v>
          </cell>
        </row>
        <row r="1310">
          <cell r="A1310">
            <v>2230107</v>
          </cell>
          <cell r="B1310" t="str">
            <v>国有企业改革成本支出</v>
          </cell>
        </row>
        <row r="1311">
          <cell r="A1311">
            <v>2230108</v>
          </cell>
          <cell r="B1311" t="str">
            <v>离休干部医药费补助支出</v>
          </cell>
        </row>
        <row r="1312">
          <cell r="A1312">
            <v>2230199</v>
          </cell>
          <cell r="B1312" t="str">
            <v>其他解决历史遗留问题及改革成本支出</v>
          </cell>
        </row>
        <row r="1313">
          <cell r="A1313">
            <v>22302</v>
          </cell>
          <cell r="B1313" t="str">
            <v>国有企业资本金注入</v>
          </cell>
        </row>
        <row r="1314">
          <cell r="A1314">
            <v>2230201</v>
          </cell>
          <cell r="B1314" t="str">
            <v>国有经济结构调整支出</v>
          </cell>
        </row>
        <row r="1315">
          <cell r="A1315">
            <v>2230202</v>
          </cell>
          <cell r="B1315" t="str">
            <v>公益性设施投资支出</v>
          </cell>
        </row>
        <row r="1316">
          <cell r="A1316">
            <v>2230203</v>
          </cell>
          <cell r="B1316" t="str">
            <v>前瞻性战略性产业发展支出</v>
          </cell>
        </row>
        <row r="1317">
          <cell r="A1317">
            <v>2230204</v>
          </cell>
          <cell r="B1317" t="str">
            <v>生态环境保护支出</v>
          </cell>
        </row>
        <row r="1318">
          <cell r="A1318">
            <v>2230205</v>
          </cell>
          <cell r="B1318" t="str">
            <v>支持科技进步支出</v>
          </cell>
        </row>
        <row r="1319">
          <cell r="A1319">
            <v>2230206</v>
          </cell>
          <cell r="B1319" t="str">
            <v>保障国家经济安全支出</v>
          </cell>
        </row>
        <row r="1320">
          <cell r="A1320">
            <v>2230207</v>
          </cell>
          <cell r="B1320" t="str">
            <v>对外投资合作支出</v>
          </cell>
        </row>
        <row r="1321">
          <cell r="A1321">
            <v>2230299</v>
          </cell>
          <cell r="B1321" t="str">
            <v>其他国有企业资本金注入</v>
          </cell>
        </row>
        <row r="1322">
          <cell r="A1322">
            <v>22303</v>
          </cell>
          <cell r="B1322" t="str">
            <v>国有企业政策性补贴</v>
          </cell>
        </row>
        <row r="1323">
          <cell r="A1323">
            <v>2230301</v>
          </cell>
          <cell r="B1323" t="str">
            <v>国有企业政策性补贴</v>
          </cell>
        </row>
        <row r="1324">
          <cell r="A1324">
            <v>22399</v>
          </cell>
          <cell r="B1324" t="str">
            <v>其他国有资本经营预算支出</v>
          </cell>
        </row>
        <row r="1325">
          <cell r="A1325">
            <v>2300901</v>
          </cell>
          <cell r="B1325" t="str">
            <v>一般公共预算年终结余</v>
          </cell>
        </row>
        <row r="1326">
          <cell r="A1326">
            <v>2300899</v>
          </cell>
          <cell r="B1326" t="str">
            <v>其他调出资金</v>
          </cell>
        </row>
        <row r="1327">
          <cell r="A1327">
            <v>2301101</v>
          </cell>
          <cell r="B1327" t="str">
            <v>地方政府一般债券转贷支出</v>
          </cell>
        </row>
        <row r="1328">
          <cell r="A1328">
            <v>2301102</v>
          </cell>
          <cell r="B1328" t="str">
            <v>地方政府向外国政府借款转贷支出</v>
          </cell>
        </row>
        <row r="1329">
          <cell r="A1329">
            <v>2301103</v>
          </cell>
          <cell r="B1329" t="str">
            <v>地方政府向国际组织借款转贷支出</v>
          </cell>
        </row>
        <row r="1330">
          <cell r="A1330">
            <v>2301104</v>
          </cell>
          <cell r="B1330" t="str">
            <v>地方政府其他一般债务转贷支出</v>
          </cell>
        </row>
        <row r="1331">
          <cell r="A1331">
            <v>2301105</v>
          </cell>
          <cell r="B1331" t="str">
            <v>海南省高等级公路车辆通行附加费债务转贷支出</v>
          </cell>
        </row>
        <row r="1332">
          <cell r="A1332">
            <v>2301109</v>
          </cell>
          <cell r="B1332" t="str">
            <v>国家电影事业发展专项资金债务转贷支出</v>
          </cell>
        </row>
        <row r="1333">
          <cell r="A1333">
            <v>2301115</v>
          </cell>
          <cell r="B1333" t="str">
            <v>国有土地使用权出让金债务转贷支出</v>
          </cell>
        </row>
        <row r="1334">
          <cell r="A1334">
            <v>2301117</v>
          </cell>
          <cell r="B1334" t="str">
            <v>农业土地开发资金债务转贷支出</v>
          </cell>
        </row>
        <row r="1335">
          <cell r="A1335">
            <v>2301118</v>
          </cell>
          <cell r="B1335" t="str">
            <v>大中型水库库区基金债务转贷支出</v>
          </cell>
        </row>
        <row r="1336">
          <cell r="A1336">
            <v>2301120</v>
          </cell>
          <cell r="B1336" t="str">
            <v>城市基础设施配套费债务转贷支出</v>
          </cell>
        </row>
        <row r="1337">
          <cell r="A1337">
            <v>2301121</v>
          </cell>
          <cell r="B1337" t="str">
            <v>小型水库移民扶助基金债务转贷支出</v>
          </cell>
        </row>
        <row r="1338">
          <cell r="A1338">
            <v>2301122</v>
          </cell>
          <cell r="B1338" t="str">
            <v>国家重大水利工程建设基金债务转贷支出</v>
          </cell>
        </row>
        <row r="1339">
          <cell r="A1339">
            <v>2301123</v>
          </cell>
          <cell r="B1339" t="str">
            <v>车辆通行费债务转贷支出</v>
          </cell>
        </row>
        <row r="1340">
          <cell r="A1340">
            <v>2301124</v>
          </cell>
          <cell r="B1340" t="str">
            <v>污水处理费债务转贷支出</v>
          </cell>
        </row>
        <row r="1341">
          <cell r="A1341">
            <v>2301199</v>
          </cell>
          <cell r="B1341" t="str">
            <v>其他政府性基金债务转贷支出</v>
          </cell>
        </row>
        <row r="1342">
          <cell r="A1342">
            <v>23101</v>
          </cell>
          <cell r="B1342" t="str">
            <v>中央政府国内债务还本支出</v>
          </cell>
        </row>
        <row r="1343">
          <cell r="A1343">
            <v>23102</v>
          </cell>
          <cell r="B1343" t="str">
            <v>中央政府国外债务还本支出</v>
          </cell>
        </row>
        <row r="1344">
          <cell r="A1344">
            <v>23103</v>
          </cell>
          <cell r="B1344" t="str">
            <v>地方政府一般债务还本支出</v>
          </cell>
        </row>
        <row r="1345">
          <cell r="A1345">
            <v>2310301</v>
          </cell>
          <cell r="B1345" t="str">
            <v>地方政府一般债券还本支出</v>
          </cell>
        </row>
        <row r="1346">
          <cell r="A1346">
            <v>2310302</v>
          </cell>
          <cell r="B1346" t="str">
            <v>地方政府向外国政府借款还本支出</v>
          </cell>
        </row>
        <row r="1347">
          <cell r="A1347">
            <v>2310303</v>
          </cell>
          <cell r="B1347" t="str">
            <v>地方政府向国际组织借款还本支出</v>
          </cell>
        </row>
        <row r="1348">
          <cell r="A1348">
            <v>2310399</v>
          </cell>
          <cell r="B1348" t="str">
            <v>地方政府其他一般债务还本支出</v>
          </cell>
        </row>
        <row r="1349">
          <cell r="A1349">
            <v>23104</v>
          </cell>
          <cell r="B1349" t="str">
            <v>地方政府专项债务还本支出</v>
          </cell>
        </row>
        <row r="1350">
          <cell r="A1350">
            <v>2310401</v>
          </cell>
          <cell r="B1350" t="str">
            <v>海南省高等级公路车辆通行附加费债务还本支出</v>
          </cell>
        </row>
        <row r="1351">
          <cell r="A1351">
            <v>2310405</v>
          </cell>
          <cell r="B1351" t="str">
            <v>国家电影事业发展专项资金债务还本支出</v>
          </cell>
        </row>
        <row r="1352">
          <cell r="A1352">
            <v>2310411</v>
          </cell>
          <cell r="B1352" t="str">
            <v>国有土地使用权出让金债务还本支出</v>
          </cell>
        </row>
        <row r="1353">
          <cell r="A1353">
            <v>2310413</v>
          </cell>
          <cell r="B1353" t="str">
            <v>农业土地开发资金债务还本支出</v>
          </cell>
        </row>
        <row r="1354">
          <cell r="A1354">
            <v>2310414</v>
          </cell>
          <cell r="B1354" t="str">
            <v>大中型水库库区基金债务还本支出</v>
          </cell>
        </row>
        <row r="1355">
          <cell r="A1355">
            <v>2310416</v>
          </cell>
          <cell r="B1355" t="str">
            <v>城市基础设施配套费债务还本支出</v>
          </cell>
        </row>
        <row r="1356">
          <cell r="A1356">
            <v>2310417</v>
          </cell>
          <cell r="B1356" t="str">
            <v>小型水库移民扶助基金债务还本支出</v>
          </cell>
        </row>
        <row r="1357">
          <cell r="A1357">
            <v>2310418</v>
          </cell>
          <cell r="B1357" t="str">
            <v>国家重大水利工程建设基金债务还本支出</v>
          </cell>
        </row>
        <row r="1358">
          <cell r="A1358">
            <v>2310419</v>
          </cell>
          <cell r="B1358" t="str">
            <v>车辆通行费债务还本支出</v>
          </cell>
        </row>
        <row r="1359">
          <cell r="A1359">
            <v>2310420</v>
          </cell>
          <cell r="B1359" t="str">
            <v>污水处理费债务还本支出</v>
          </cell>
        </row>
        <row r="1360">
          <cell r="A1360">
            <v>2310499</v>
          </cell>
          <cell r="B1360" t="str">
            <v>其他政府性基金债务还本支出</v>
          </cell>
        </row>
        <row r="1361">
          <cell r="A1361">
            <v>23201</v>
          </cell>
          <cell r="B1361" t="str">
            <v>中央政府国内债务付息支出</v>
          </cell>
        </row>
        <row r="1362">
          <cell r="A1362">
            <v>23202</v>
          </cell>
          <cell r="B1362" t="str">
            <v>中央政府国外债务付息支出</v>
          </cell>
        </row>
        <row r="1363">
          <cell r="A1363">
            <v>23203</v>
          </cell>
          <cell r="B1363" t="str">
            <v>地方政府一般债务付息支出</v>
          </cell>
        </row>
        <row r="1364">
          <cell r="A1364">
            <v>2320301</v>
          </cell>
          <cell r="B1364" t="str">
            <v>地方政府一般债券付息支出</v>
          </cell>
        </row>
        <row r="1365">
          <cell r="A1365">
            <v>2320302</v>
          </cell>
          <cell r="B1365" t="str">
            <v>地方政府向外国政府借款付息支出</v>
          </cell>
        </row>
        <row r="1366">
          <cell r="A1366">
            <v>2320303</v>
          </cell>
          <cell r="B1366" t="str">
            <v>地方政府向国际组织借款付息支出</v>
          </cell>
        </row>
        <row r="1367">
          <cell r="A1367">
            <v>23204</v>
          </cell>
          <cell r="B1367" t="str">
            <v>地方政府专项债务付息支出</v>
          </cell>
        </row>
        <row r="1368">
          <cell r="A1368">
            <v>2320401</v>
          </cell>
          <cell r="B1368" t="str">
            <v>海南省高等级公路车辆通行附加费债务付息支出</v>
          </cell>
        </row>
        <row r="1369">
          <cell r="A1369">
            <v>2320405</v>
          </cell>
          <cell r="B1369" t="str">
            <v>国家电影事业发展专项资金债务付息支出</v>
          </cell>
        </row>
        <row r="1370">
          <cell r="A1370">
            <v>2320411</v>
          </cell>
          <cell r="B1370" t="str">
            <v>国有土地使用权出让金债务付息支出</v>
          </cell>
        </row>
        <row r="1371">
          <cell r="A1371">
            <v>2320413</v>
          </cell>
          <cell r="B1371" t="str">
            <v>农业土地开发资金债务付息支出</v>
          </cell>
        </row>
        <row r="1372">
          <cell r="A1372">
            <v>2320414</v>
          </cell>
          <cell r="B1372" t="str">
            <v>大中型水库库区基金债务付息支出</v>
          </cell>
        </row>
        <row r="1373">
          <cell r="A1373">
            <v>2320416</v>
          </cell>
          <cell r="B1373" t="str">
            <v>城市基础设施配套费债务付息支出</v>
          </cell>
        </row>
        <row r="1374">
          <cell r="A1374">
            <v>2320417</v>
          </cell>
          <cell r="B1374" t="str">
            <v>小型水库移民扶助基金债务付息支出</v>
          </cell>
        </row>
        <row r="1375">
          <cell r="A1375">
            <v>2320418</v>
          </cell>
          <cell r="B1375" t="str">
            <v>国家重大水利工程建设基金债务付息支出</v>
          </cell>
        </row>
        <row r="1376">
          <cell r="A1376">
            <v>2320419</v>
          </cell>
          <cell r="B1376" t="str">
            <v>车辆通行费债务付息支出</v>
          </cell>
        </row>
        <row r="1377">
          <cell r="A1377">
            <v>2320420</v>
          </cell>
          <cell r="B1377" t="str">
            <v>污水处理费债务付息支出</v>
          </cell>
        </row>
        <row r="1378">
          <cell r="A1378">
            <v>2320499</v>
          </cell>
          <cell r="B1378" t="str">
            <v>其他政府性基金债务付息支出</v>
          </cell>
        </row>
        <row r="1379">
          <cell r="A1379">
            <v>23301</v>
          </cell>
          <cell r="B1379" t="str">
            <v>中央政府国内债务发行费用支出</v>
          </cell>
        </row>
        <row r="1380">
          <cell r="A1380">
            <v>23302</v>
          </cell>
          <cell r="B1380" t="str">
            <v>中央政府国外债务发行费用支出</v>
          </cell>
        </row>
        <row r="1381">
          <cell r="A1381">
            <v>23303</v>
          </cell>
          <cell r="B1381" t="str">
            <v>地方政府一般债务发行费用支出</v>
          </cell>
        </row>
        <row r="1382">
          <cell r="A1382">
            <v>23304</v>
          </cell>
          <cell r="B1382" t="str">
            <v>地方政府专项债务发行费用支出</v>
          </cell>
        </row>
        <row r="1383">
          <cell r="A1383">
            <v>2330401</v>
          </cell>
          <cell r="B1383" t="str">
            <v>海南省高等级公路车辆通行附加费债务发行费用支出</v>
          </cell>
        </row>
        <row r="1384">
          <cell r="A1384">
            <v>2330405</v>
          </cell>
          <cell r="B1384" t="str">
            <v>国家电影事业发展专项资金债务发行费用支出</v>
          </cell>
        </row>
        <row r="1385">
          <cell r="A1385">
            <v>2330411</v>
          </cell>
          <cell r="B1385" t="str">
            <v>国有土地使用权出让金债务发行费用支出</v>
          </cell>
        </row>
        <row r="1386">
          <cell r="A1386">
            <v>2330413</v>
          </cell>
          <cell r="B1386" t="str">
            <v>农业土地开发资金债务发行费用支出</v>
          </cell>
        </row>
        <row r="1387">
          <cell r="A1387">
            <v>2330414</v>
          </cell>
          <cell r="B1387" t="str">
            <v>大中型水库库区基金债务发行费用支出</v>
          </cell>
        </row>
        <row r="1388">
          <cell r="A1388">
            <v>2330416</v>
          </cell>
          <cell r="B1388" t="str">
            <v>城市基础设施配套费债务发行费用支出</v>
          </cell>
        </row>
        <row r="1389">
          <cell r="A1389">
            <v>2330417</v>
          </cell>
          <cell r="B1389" t="str">
            <v>小型水库移民扶助基金债务发行费用支出</v>
          </cell>
        </row>
        <row r="1390">
          <cell r="A1390">
            <v>2330418</v>
          </cell>
          <cell r="B1390" t="str">
            <v>国家重大水利工程建设基金债务发行费用支出</v>
          </cell>
        </row>
        <row r="1391">
          <cell r="A1391">
            <v>2330419</v>
          </cell>
          <cell r="B1391" t="str">
            <v>车辆通行费债务发行费用支出</v>
          </cell>
        </row>
        <row r="1392">
          <cell r="A1392">
            <v>2330420</v>
          </cell>
          <cell r="B1392" t="str">
            <v>污水处理费债务发行费用支出</v>
          </cell>
        </row>
        <row r="1393">
          <cell r="A1393">
            <v>2330499</v>
          </cell>
          <cell r="B1393" t="str">
            <v>其他政府性基金债务发行费用支出</v>
          </cell>
        </row>
        <row r="1394">
          <cell r="A1394">
            <v>2210302</v>
          </cell>
          <cell r="B1394" t="str">
            <v>住房公积金管理</v>
          </cell>
        </row>
        <row r="1395">
          <cell r="A1395">
            <v>2080505</v>
          </cell>
          <cell r="B1395" t="str">
            <v>机关事业单位基本养老保险缴费支出</v>
          </cell>
        </row>
        <row r="1396">
          <cell r="A1396">
            <v>2080506</v>
          </cell>
          <cell r="B1396" t="str">
            <v>机关事业单位职业年金缴费支出</v>
          </cell>
        </row>
        <row r="1397">
          <cell r="A1397">
            <v>2080507</v>
          </cell>
          <cell r="B1397" t="str">
            <v>对机关事业单位基本养老保险基金的补助</v>
          </cell>
        </row>
        <row r="1398">
          <cell r="A1398">
            <v>20911</v>
          </cell>
          <cell r="B1398" t="str">
            <v>机关事业单位基本养老保险基金支出</v>
          </cell>
        </row>
        <row r="1399">
          <cell r="A1399">
            <v>2081107</v>
          </cell>
          <cell r="B1399" t="str">
            <v>残疾人生活和护理补贴</v>
          </cell>
        </row>
        <row r="1400">
          <cell r="A1400">
            <v>20826</v>
          </cell>
          <cell r="B1400" t="str">
            <v>财政对基本养老保险基金的补助</v>
          </cell>
        </row>
        <row r="1401">
          <cell r="A1401">
            <v>2082601</v>
          </cell>
          <cell r="B1401" t="str">
            <v>财政对企业职工基本养老保险基金的补助</v>
          </cell>
        </row>
        <row r="1402">
          <cell r="A1402">
            <v>2082602</v>
          </cell>
          <cell r="B1402" t="str">
            <v>财政对城乡居民基本养老保险基金的补助</v>
          </cell>
        </row>
        <row r="1403">
          <cell r="A1403">
            <v>2082699</v>
          </cell>
          <cell r="B1403" t="str">
            <v>财政对其他基本养老保险基金的补助</v>
          </cell>
        </row>
        <row r="1404">
          <cell r="A1404">
            <v>20827</v>
          </cell>
          <cell r="B1404" t="str">
            <v>财政对其他社会保险基金的补助</v>
          </cell>
        </row>
        <row r="1405">
          <cell r="A1405">
            <v>2082701</v>
          </cell>
          <cell r="B1405" t="str">
            <v>财政对失业保险基金的补助</v>
          </cell>
        </row>
        <row r="1406">
          <cell r="A1406">
            <v>2082702</v>
          </cell>
          <cell r="B1406" t="str">
            <v>财政对工伤保险基金的补助</v>
          </cell>
        </row>
        <row r="1407">
          <cell r="A1407">
            <v>2082799</v>
          </cell>
          <cell r="B1407" t="str">
            <v>其他财政对社会保险基金的补助</v>
          </cell>
        </row>
        <row r="1408">
          <cell r="A1408">
            <v>2090402</v>
          </cell>
          <cell r="B1408" t="str">
            <v>劳动能力鉴定支出</v>
          </cell>
        </row>
        <row r="1409">
          <cell r="A1409">
            <v>2090403</v>
          </cell>
          <cell r="B1409" t="str">
            <v>工伤预防费用支出</v>
          </cell>
        </row>
        <row r="1410">
          <cell r="A1410">
            <v>2091001</v>
          </cell>
          <cell r="B1410" t="str">
            <v>基础养老金支出</v>
          </cell>
        </row>
        <row r="1411">
          <cell r="A1411">
            <v>2091002</v>
          </cell>
          <cell r="B1411" t="str">
            <v>个人账户养老金支出</v>
          </cell>
        </row>
        <row r="1412">
          <cell r="A1412">
            <v>2091003</v>
          </cell>
          <cell r="B1412" t="str">
            <v>丧葬补助金支出</v>
          </cell>
        </row>
        <row r="1413">
          <cell r="A1413">
            <v>2091099</v>
          </cell>
          <cell r="B1413" t="str">
            <v>其他城乡居民基本养老保险基金支出</v>
          </cell>
        </row>
        <row r="1414">
          <cell r="A1414">
            <v>2091101</v>
          </cell>
          <cell r="B1414" t="str">
            <v>基本养老金支出</v>
          </cell>
        </row>
        <row r="1415">
          <cell r="A1415">
            <v>2091199</v>
          </cell>
          <cell r="B1415" t="str">
            <v>其他机关事业单位基本养老保险基金支出</v>
          </cell>
        </row>
        <row r="1416">
          <cell r="A1416">
            <v>20912</v>
          </cell>
          <cell r="B1416" t="str">
            <v>城乡居民基本医疗保险基金支出</v>
          </cell>
        </row>
        <row r="1417">
          <cell r="A1417">
            <v>2091201</v>
          </cell>
          <cell r="B1417" t="str">
            <v>城乡居民基本医疗保险基金医疗待遇支出</v>
          </cell>
        </row>
        <row r="1418">
          <cell r="A1418">
            <v>2091202</v>
          </cell>
          <cell r="B1418" t="str">
            <v>城乡居民大病保险支出</v>
          </cell>
        </row>
        <row r="1419">
          <cell r="A1419">
            <v>2091299</v>
          </cell>
          <cell r="B1419" t="str">
            <v>其他城乡居民基本医疗保险基金支出</v>
          </cell>
        </row>
        <row r="1420">
          <cell r="A1420">
            <v>21011</v>
          </cell>
          <cell r="B1420" t="str">
            <v>行政事业单位医疗</v>
          </cell>
        </row>
        <row r="1421">
          <cell r="A1421">
            <v>2101101</v>
          </cell>
          <cell r="B1421" t="str">
            <v>行政单位医疗</v>
          </cell>
        </row>
        <row r="1422">
          <cell r="A1422">
            <v>2101102</v>
          </cell>
          <cell r="B1422" t="str">
            <v>事业单位医疗</v>
          </cell>
        </row>
        <row r="1423">
          <cell r="A1423">
            <v>2101103</v>
          </cell>
          <cell r="B1423" t="str">
            <v>公务员医疗补助</v>
          </cell>
        </row>
        <row r="1424">
          <cell r="A1424">
            <v>2101199</v>
          </cell>
          <cell r="B1424" t="str">
            <v>其他行政事业单位医疗支出</v>
          </cell>
        </row>
        <row r="1425">
          <cell r="A1425">
            <v>21012</v>
          </cell>
          <cell r="B1425" t="str">
            <v>财政对基本医疗保险基金的补助</v>
          </cell>
        </row>
        <row r="1426">
          <cell r="A1426">
            <v>2101201</v>
          </cell>
          <cell r="B1426" t="str">
            <v>财政对职工基本医疗保险基金的补助</v>
          </cell>
        </row>
        <row r="1427">
          <cell r="A1427">
            <v>2101202</v>
          </cell>
          <cell r="B1427" t="str">
            <v>财政对城乡居民基本医疗保险基金的补助</v>
          </cell>
        </row>
        <row r="1428">
          <cell r="A1428">
            <v>2101299</v>
          </cell>
          <cell r="B1428" t="str">
            <v>财政对其他基本医疗保险基金的补助</v>
          </cell>
        </row>
        <row r="1429">
          <cell r="A1429">
            <v>21013</v>
          </cell>
          <cell r="B1429" t="str">
            <v>医疗救助</v>
          </cell>
        </row>
        <row r="1430">
          <cell r="A1430">
            <v>2101301</v>
          </cell>
          <cell r="B1430" t="str">
            <v>城乡医疗救助</v>
          </cell>
        </row>
        <row r="1431">
          <cell r="A1431">
            <v>2101302</v>
          </cell>
          <cell r="B1431" t="str">
            <v>疾病应急救助</v>
          </cell>
        </row>
        <row r="1432">
          <cell r="A1432">
            <v>2101399</v>
          </cell>
          <cell r="B1432" t="str">
            <v>其他医疗救助支出</v>
          </cell>
        </row>
        <row r="1433">
          <cell r="A1433">
            <v>21014</v>
          </cell>
          <cell r="B1433" t="str">
            <v>优抚对象医疗</v>
          </cell>
        </row>
        <row r="1434">
          <cell r="A1434">
            <v>2101401</v>
          </cell>
          <cell r="B1434" t="str">
            <v>优抚对象医疗补助</v>
          </cell>
        </row>
        <row r="1435">
          <cell r="A1435">
            <v>2101499</v>
          </cell>
          <cell r="B1435" t="str">
            <v>其他优抚对象医疗支出</v>
          </cell>
        </row>
        <row r="1436">
          <cell r="A1436">
            <v>2300104</v>
          </cell>
          <cell r="B1436" t="str">
            <v>增值税税收返还支出</v>
          </cell>
        </row>
        <row r="1437">
          <cell r="A1437">
            <v>2300105</v>
          </cell>
          <cell r="B1437" t="str">
            <v>消费税税收返还支出</v>
          </cell>
        </row>
        <row r="1438">
          <cell r="A1438">
            <v>2300228</v>
          </cell>
          <cell r="B1438" t="str">
            <v>革命老区转移支付支出</v>
          </cell>
        </row>
        <row r="1439">
          <cell r="A1439">
            <v>2300229</v>
          </cell>
          <cell r="B1439" t="str">
            <v>民族地区转移支付支出</v>
          </cell>
        </row>
        <row r="1440">
          <cell r="A1440">
            <v>2300230</v>
          </cell>
          <cell r="B1440" t="str">
            <v>边境地区转移支付支出</v>
          </cell>
        </row>
        <row r="1441">
          <cell r="A1441">
            <v>2300231</v>
          </cell>
          <cell r="B1441" t="str">
            <v>欠发达地区转移支付支出</v>
          </cell>
        </row>
        <row r="1442">
          <cell r="A1442">
            <v>23006</v>
          </cell>
          <cell r="B1442" t="str">
            <v>上解支出</v>
          </cell>
        </row>
        <row r="1443">
          <cell r="A1443">
            <v>2300601</v>
          </cell>
          <cell r="B1443" t="str">
            <v>体制上解支出</v>
          </cell>
        </row>
        <row r="1444">
          <cell r="A1444">
            <v>2300602</v>
          </cell>
          <cell r="B1444" t="str">
            <v>专项上解支出</v>
          </cell>
        </row>
        <row r="1445">
          <cell r="A1445">
            <v>2130319</v>
          </cell>
          <cell r="B1445" t="str">
            <v>江河湖库水系综合整治</v>
          </cell>
        </row>
        <row r="1446">
          <cell r="A1446">
            <v>23088</v>
          </cell>
          <cell r="B1446" t="str">
            <v>地方国库现金管理投放</v>
          </cell>
        </row>
        <row r="1447">
          <cell r="A1447">
            <v>2300106</v>
          </cell>
          <cell r="B1447" t="str">
            <v>增值税“五五分享”税收返还支出</v>
          </cell>
        </row>
        <row r="1448">
          <cell r="A1448">
            <v>2020306</v>
          </cell>
          <cell r="B1448" t="str">
            <v>对外援助</v>
          </cell>
        </row>
        <row r="1449">
          <cell r="A1449">
            <v>2030608</v>
          </cell>
          <cell r="B1449" t="str">
            <v>边海防</v>
          </cell>
        </row>
        <row r="1450">
          <cell r="A1450">
            <v>2090205</v>
          </cell>
          <cell r="B1450" t="str">
            <v>技能提升补贴支出</v>
          </cell>
        </row>
        <row r="1451">
          <cell r="A1451">
            <v>2110507</v>
          </cell>
          <cell r="B1451" t="str">
            <v>停伐补助</v>
          </cell>
        </row>
        <row r="1452">
          <cell r="A1452">
            <v>2300999</v>
          </cell>
          <cell r="B1452" t="str">
            <v>其他年终结余</v>
          </cell>
        </row>
        <row r="1453">
          <cell r="A1453">
            <v>2301131</v>
          </cell>
          <cell r="B1453" t="str">
            <v>土地储备专项债券转贷支出</v>
          </cell>
        </row>
        <row r="1454">
          <cell r="A1454">
            <v>2301132</v>
          </cell>
          <cell r="B1454" t="str">
            <v>政府收费公路专项债券转贷支出</v>
          </cell>
        </row>
        <row r="1455">
          <cell r="A1455">
            <v>2301198</v>
          </cell>
          <cell r="B1455" t="str">
            <v>其他地方自行试点项目收益专项债券转贷支出</v>
          </cell>
        </row>
        <row r="1456">
          <cell r="A1456">
            <v>2310431</v>
          </cell>
          <cell r="B1456" t="str">
            <v>土地储备专项债券还本支出</v>
          </cell>
        </row>
        <row r="1457">
          <cell r="A1457">
            <v>2310432</v>
          </cell>
          <cell r="B1457" t="str">
            <v>政府收费公路专项债券还本支出</v>
          </cell>
        </row>
        <row r="1458">
          <cell r="A1458">
            <v>2310498</v>
          </cell>
          <cell r="B1458" t="str">
            <v>其他地方自行试点项目收益专项债券还本支出</v>
          </cell>
        </row>
        <row r="1459">
          <cell r="A1459">
            <v>2320431</v>
          </cell>
          <cell r="B1459" t="str">
            <v>土地储备专项债券付息支出</v>
          </cell>
        </row>
        <row r="1460">
          <cell r="A1460">
            <v>2320432</v>
          </cell>
          <cell r="B1460" t="str">
            <v>政府收费公路专项债券付息支出</v>
          </cell>
        </row>
        <row r="1461">
          <cell r="A1461">
            <v>2320498</v>
          </cell>
          <cell r="B1461" t="str">
            <v>其他地方自行试点项目收益专项债券付息支出</v>
          </cell>
        </row>
        <row r="1462">
          <cell r="A1462">
            <v>2330431</v>
          </cell>
          <cell r="B1462" t="str">
            <v>土地储备专项债券发行费用支出</v>
          </cell>
        </row>
        <row r="1463">
          <cell r="A1463">
            <v>2330432</v>
          </cell>
          <cell r="B1463" t="str">
            <v>政府收费公路专项债券发行费用支出</v>
          </cell>
        </row>
        <row r="1464">
          <cell r="A1464">
            <v>2330498</v>
          </cell>
          <cell r="B1464" t="str">
            <v>其他地方自行试点项目收益专项债券发行费用支出</v>
          </cell>
        </row>
        <row r="1465">
          <cell r="A1465">
            <v>2010909</v>
          </cell>
          <cell r="B1465" t="str">
            <v>海关关务</v>
          </cell>
        </row>
        <row r="1466">
          <cell r="A1466">
            <v>2010910</v>
          </cell>
          <cell r="B1466" t="str">
            <v>关税征管</v>
          </cell>
        </row>
        <row r="1467">
          <cell r="A1467">
            <v>2010911</v>
          </cell>
          <cell r="B1467" t="str">
            <v>海关监管</v>
          </cell>
        </row>
        <row r="1468">
          <cell r="A1468">
            <v>2010912</v>
          </cell>
          <cell r="B1468" t="str">
            <v>检验检疫</v>
          </cell>
        </row>
        <row r="1469">
          <cell r="A1469">
            <v>2011410</v>
          </cell>
          <cell r="B1469" t="str">
            <v>商标管理</v>
          </cell>
        </row>
        <row r="1470">
          <cell r="A1470">
            <v>2011411</v>
          </cell>
          <cell r="B1470" t="str">
            <v>原产地地理标志管理</v>
          </cell>
        </row>
        <row r="1471">
          <cell r="A1471">
            <v>2012906</v>
          </cell>
          <cell r="B1471" t="str">
            <v>工会事务</v>
          </cell>
        </row>
        <row r="1472">
          <cell r="A1472">
            <v>2013204</v>
          </cell>
          <cell r="B1472" t="str">
            <v>公务员事务</v>
          </cell>
        </row>
        <row r="1473">
          <cell r="A1473">
            <v>2013404</v>
          </cell>
          <cell r="B1473" t="str">
            <v>宗教事务</v>
          </cell>
        </row>
        <row r="1474">
          <cell r="A1474">
            <v>2013405</v>
          </cell>
          <cell r="B1474" t="str">
            <v>华侨事务</v>
          </cell>
        </row>
        <row r="1475">
          <cell r="A1475">
            <v>20137</v>
          </cell>
          <cell r="B1475" t="str">
            <v>网信事务</v>
          </cell>
        </row>
        <row r="1476">
          <cell r="A1476">
            <v>2013701</v>
          </cell>
          <cell r="B1476" t="str">
            <v>行政运行</v>
          </cell>
        </row>
        <row r="1477">
          <cell r="A1477">
            <v>2013702</v>
          </cell>
          <cell r="B1477" t="str">
            <v>一般行政管理事务</v>
          </cell>
        </row>
        <row r="1478">
          <cell r="A1478">
            <v>2013703</v>
          </cell>
          <cell r="B1478" t="str">
            <v>机关服务</v>
          </cell>
        </row>
        <row r="1479">
          <cell r="A1479">
            <v>2013750</v>
          </cell>
          <cell r="B1479" t="str">
            <v>事业运行</v>
          </cell>
        </row>
        <row r="1480">
          <cell r="A1480">
            <v>2013799</v>
          </cell>
          <cell r="B1480" t="str">
            <v>其他网信事务支出</v>
          </cell>
        </row>
        <row r="1481">
          <cell r="A1481">
            <v>20138</v>
          </cell>
          <cell r="B1481" t="str">
            <v>市场监督管理事务</v>
          </cell>
        </row>
        <row r="1482">
          <cell r="A1482">
            <v>2013801</v>
          </cell>
          <cell r="B1482" t="str">
            <v>行政运行</v>
          </cell>
        </row>
        <row r="1483">
          <cell r="A1483">
            <v>2013802</v>
          </cell>
          <cell r="B1483" t="str">
            <v>一般行政管理事务</v>
          </cell>
        </row>
        <row r="1484">
          <cell r="A1484">
            <v>2013803</v>
          </cell>
          <cell r="B1484" t="str">
            <v>机关服务</v>
          </cell>
        </row>
        <row r="1485">
          <cell r="A1485">
            <v>2013804</v>
          </cell>
          <cell r="B1485" t="str">
            <v>市场主体管理</v>
          </cell>
        </row>
        <row r="1486">
          <cell r="A1486">
            <v>2013805</v>
          </cell>
          <cell r="B1486" t="str">
            <v>市场秩序执法</v>
          </cell>
        </row>
        <row r="1487">
          <cell r="A1487">
            <v>2013808</v>
          </cell>
          <cell r="B1487" t="str">
            <v>信息化建设</v>
          </cell>
        </row>
        <row r="1488">
          <cell r="A1488">
            <v>2013810</v>
          </cell>
          <cell r="B1488" t="str">
            <v>质量基础</v>
          </cell>
        </row>
        <row r="1489">
          <cell r="A1489">
            <v>2013812</v>
          </cell>
          <cell r="B1489" t="str">
            <v>药品事务</v>
          </cell>
        </row>
        <row r="1490">
          <cell r="A1490">
            <v>2013813</v>
          </cell>
          <cell r="B1490" t="str">
            <v>医疗器械事务</v>
          </cell>
        </row>
        <row r="1491">
          <cell r="A1491">
            <v>2013814</v>
          </cell>
          <cell r="B1491" t="str">
            <v>化妆品事务</v>
          </cell>
        </row>
        <row r="1492">
          <cell r="A1492">
            <v>2013850</v>
          </cell>
          <cell r="B1492" t="str">
            <v>事业运行</v>
          </cell>
        </row>
        <row r="1493">
          <cell r="A1493">
            <v>2013899</v>
          </cell>
          <cell r="B1493" t="str">
            <v>其他市场监督管理事务</v>
          </cell>
        </row>
        <row r="1494">
          <cell r="A1494">
            <v>20208</v>
          </cell>
          <cell r="B1494" t="str">
            <v>国际发展合作</v>
          </cell>
        </row>
        <row r="1495">
          <cell r="A1495">
            <v>2020801</v>
          </cell>
          <cell r="B1495" t="str">
            <v>行政运行</v>
          </cell>
        </row>
        <row r="1496">
          <cell r="A1496">
            <v>2020802</v>
          </cell>
          <cell r="B1496" t="str">
            <v>一般行政管理事务</v>
          </cell>
        </row>
        <row r="1497">
          <cell r="A1497">
            <v>2020803</v>
          </cell>
          <cell r="B1497" t="str">
            <v>机关服务</v>
          </cell>
        </row>
        <row r="1498">
          <cell r="A1498">
            <v>2020850</v>
          </cell>
          <cell r="B1498" t="str">
            <v>事业运行</v>
          </cell>
        </row>
        <row r="1499">
          <cell r="A1499">
            <v>2020899</v>
          </cell>
          <cell r="B1499" t="str">
            <v>其他国际发展合作支出</v>
          </cell>
        </row>
        <row r="1500">
          <cell r="A1500">
            <v>2040220</v>
          </cell>
          <cell r="B1500" t="str">
            <v>执法办案</v>
          </cell>
        </row>
        <row r="1501">
          <cell r="A1501">
            <v>2040221</v>
          </cell>
          <cell r="B1501" t="str">
            <v>特别业务</v>
          </cell>
        </row>
        <row r="1502">
          <cell r="A1502">
            <v>2040410</v>
          </cell>
          <cell r="B1502" t="str">
            <v>检察监督</v>
          </cell>
        </row>
        <row r="1503">
          <cell r="A1503">
            <v>2040612</v>
          </cell>
          <cell r="B1503" t="str">
            <v>法治建设</v>
          </cell>
        </row>
        <row r="1504">
          <cell r="A1504">
            <v>2040613</v>
          </cell>
          <cell r="B1504" t="str">
            <v>信息化建设</v>
          </cell>
        </row>
        <row r="1505">
          <cell r="A1505">
            <v>2040707</v>
          </cell>
          <cell r="B1505" t="str">
            <v>信息化建设</v>
          </cell>
        </row>
        <row r="1506">
          <cell r="A1506">
            <v>2040807</v>
          </cell>
          <cell r="B1506" t="str">
            <v>信息化建设</v>
          </cell>
        </row>
        <row r="1507">
          <cell r="A1507">
            <v>2041007</v>
          </cell>
          <cell r="B1507" t="str">
            <v>缉私业务</v>
          </cell>
        </row>
        <row r="1508">
          <cell r="A1508">
            <v>2070113</v>
          </cell>
          <cell r="B1508" t="str">
            <v>旅游宣传</v>
          </cell>
        </row>
        <row r="1509">
          <cell r="A1509">
            <v>2070114</v>
          </cell>
          <cell r="B1509" t="str">
            <v>文化和旅游管理事务</v>
          </cell>
        </row>
        <row r="1510">
          <cell r="A1510">
            <v>20708</v>
          </cell>
          <cell r="B1510" t="str">
            <v>广播电视</v>
          </cell>
        </row>
        <row r="1511">
          <cell r="A1511">
            <v>2070801</v>
          </cell>
          <cell r="B1511" t="str">
            <v>行政运行</v>
          </cell>
        </row>
        <row r="1512">
          <cell r="A1512">
            <v>2070802</v>
          </cell>
          <cell r="B1512" t="str">
            <v>一般行政管理事务</v>
          </cell>
        </row>
        <row r="1513">
          <cell r="A1513">
            <v>2070803</v>
          </cell>
          <cell r="B1513" t="str">
            <v>机关服务</v>
          </cell>
        </row>
        <row r="1514">
          <cell r="A1514">
            <v>2070899</v>
          </cell>
          <cell r="B1514" t="str">
            <v>其他广播电视支出</v>
          </cell>
        </row>
        <row r="1515">
          <cell r="A1515">
            <v>20709</v>
          </cell>
          <cell r="B1515" t="str">
            <v>旅游发展基金支出</v>
          </cell>
        </row>
        <row r="1516">
          <cell r="A1516">
            <v>2070901</v>
          </cell>
          <cell r="B1516" t="str">
            <v>宣传促销</v>
          </cell>
        </row>
        <row r="1517">
          <cell r="A1517">
            <v>2070902</v>
          </cell>
          <cell r="B1517" t="str">
            <v>行业规划</v>
          </cell>
        </row>
        <row r="1518">
          <cell r="A1518">
            <v>2070903</v>
          </cell>
          <cell r="B1518" t="str">
            <v>旅游事业补助</v>
          </cell>
        </row>
        <row r="1519">
          <cell r="A1519">
            <v>2070904</v>
          </cell>
          <cell r="B1519" t="str">
            <v>地方旅游开发项目补助</v>
          </cell>
        </row>
        <row r="1520">
          <cell r="A1520">
            <v>2070999</v>
          </cell>
          <cell r="B1520" t="str">
            <v>其他旅游发展基金支出</v>
          </cell>
        </row>
        <row r="1521">
          <cell r="A1521">
            <v>20710</v>
          </cell>
          <cell r="B1521" t="str">
            <v>国家电影事业发展专项资金对应专项债务收入安排的支出</v>
          </cell>
        </row>
        <row r="1522">
          <cell r="A1522">
            <v>2071001</v>
          </cell>
          <cell r="B1522" t="str">
            <v>资助城市影院</v>
          </cell>
        </row>
        <row r="1523">
          <cell r="A1523">
            <v>2071099</v>
          </cell>
          <cell r="B1523" t="str">
            <v>其他国家电影事业发展专项资金对应专项债务收入支出</v>
          </cell>
        </row>
        <row r="1524">
          <cell r="A1524">
            <v>2080905</v>
          </cell>
          <cell r="B1524" t="str">
            <v>军队转业干部安置</v>
          </cell>
        </row>
        <row r="1525">
          <cell r="A1525">
            <v>20828</v>
          </cell>
          <cell r="B1525" t="str">
            <v>退役军人管理事务</v>
          </cell>
        </row>
        <row r="1526">
          <cell r="A1526">
            <v>2082801</v>
          </cell>
          <cell r="B1526" t="str">
            <v>行政运行</v>
          </cell>
        </row>
        <row r="1527">
          <cell r="A1527">
            <v>2082802</v>
          </cell>
          <cell r="B1527" t="str">
            <v>一般行政管理事务</v>
          </cell>
        </row>
        <row r="1528">
          <cell r="A1528">
            <v>2082803</v>
          </cell>
          <cell r="B1528" t="str">
            <v>机关服务</v>
          </cell>
        </row>
        <row r="1529">
          <cell r="A1529">
            <v>2082804</v>
          </cell>
          <cell r="B1529" t="str">
            <v>拥军优属</v>
          </cell>
        </row>
        <row r="1530">
          <cell r="A1530">
            <v>2082805</v>
          </cell>
          <cell r="B1530" t="str">
            <v>军供保障</v>
          </cell>
        </row>
        <row r="1531">
          <cell r="A1531">
            <v>2082850</v>
          </cell>
          <cell r="B1531" t="str">
            <v>事业运行</v>
          </cell>
        </row>
        <row r="1532">
          <cell r="A1532">
            <v>2082899</v>
          </cell>
          <cell r="B1532" t="str">
            <v>其他退役军人事务管理支出</v>
          </cell>
        </row>
        <row r="1533">
          <cell r="A1533">
            <v>20829</v>
          </cell>
          <cell r="B1533" t="str">
            <v>小型水库移民扶助基金对应专项债务收入安排的支出</v>
          </cell>
        </row>
        <row r="1534">
          <cell r="A1534">
            <v>2082901</v>
          </cell>
          <cell r="B1534" t="str">
            <v>基础设施建设和经济发展</v>
          </cell>
        </row>
        <row r="1535">
          <cell r="A1535">
            <v>2082999</v>
          </cell>
          <cell r="B1535" t="str">
            <v>其他小型水库移民扶助基金对应专项债务收入安排的支出</v>
          </cell>
        </row>
        <row r="1536">
          <cell r="A1536">
            <v>21015</v>
          </cell>
          <cell r="B1536" t="str">
            <v>医疗保障管理事务</v>
          </cell>
        </row>
        <row r="1537">
          <cell r="A1537">
            <v>2101501</v>
          </cell>
          <cell r="B1537" t="str">
            <v>行政运行</v>
          </cell>
        </row>
        <row r="1538">
          <cell r="A1538">
            <v>2101502</v>
          </cell>
          <cell r="B1538" t="str">
            <v>一般行政管理事务</v>
          </cell>
        </row>
        <row r="1539">
          <cell r="A1539">
            <v>2101503</v>
          </cell>
          <cell r="B1539" t="str">
            <v>机关服务</v>
          </cell>
        </row>
        <row r="1540">
          <cell r="A1540">
            <v>2101504</v>
          </cell>
          <cell r="B1540" t="str">
            <v>信息化建设</v>
          </cell>
        </row>
        <row r="1541">
          <cell r="A1541">
            <v>2101505</v>
          </cell>
          <cell r="B1541" t="str">
            <v>医疗保障政策管理</v>
          </cell>
        </row>
        <row r="1542">
          <cell r="A1542">
            <v>2101506</v>
          </cell>
          <cell r="B1542" t="str">
            <v>医疗保障经办事务</v>
          </cell>
        </row>
        <row r="1543">
          <cell r="A1543">
            <v>2101550</v>
          </cell>
          <cell r="B1543" t="str">
            <v>事业运行</v>
          </cell>
        </row>
        <row r="1544">
          <cell r="A1544">
            <v>2101599</v>
          </cell>
          <cell r="B1544" t="str">
            <v>其他医疗保障管理事务支出</v>
          </cell>
        </row>
        <row r="1545">
          <cell r="A1545">
            <v>21016</v>
          </cell>
          <cell r="B1545" t="str">
            <v>老龄卫生健康事务</v>
          </cell>
        </row>
        <row r="1546">
          <cell r="A1546">
            <v>2101601</v>
          </cell>
          <cell r="B1546" t="str">
            <v>老龄卫生健康事务</v>
          </cell>
        </row>
        <row r="1547">
          <cell r="A1547">
            <v>21215</v>
          </cell>
          <cell r="B1547" t="str">
            <v>土地储备专项债券收入安排的支出</v>
          </cell>
        </row>
        <row r="1548">
          <cell r="A1548">
            <v>2121501</v>
          </cell>
          <cell r="B1548" t="str">
            <v>征地和拆迁补偿支出</v>
          </cell>
        </row>
        <row r="1549">
          <cell r="A1549">
            <v>2121502</v>
          </cell>
          <cell r="B1549" t="str">
            <v>土地开发支出</v>
          </cell>
        </row>
        <row r="1550">
          <cell r="A1550">
            <v>2121599</v>
          </cell>
          <cell r="B1550" t="str">
            <v>其他土地储备专项债券收入安排的支出</v>
          </cell>
        </row>
        <row r="1551">
          <cell r="A1551">
            <v>21216</v>
          </cell>
          <cell r="B1551" t="str">
            <v>棚户区改造专项债券收入安排的支出</v>
          </cell>
        </row>
        <row r="1552">
          <cell r="A1552">
            <v>2121601</v>
          </cell>
          <cell r="B1552" t="str">
            <v>征地和拆迁补偿支出</v>
          </cell>
        </row>
        <row r="1553">
          <cell r="A1553">
            <v>2121602</v>
          </cell>
          <cell r="B1553" t="str">
            <v>土地开发支出</v>
          </cell>
        </row>
        <row r="1554">
          <cell r="A1554">
            <v>2121699</v>
          </cell>
          <cell r="B1554" t="str">
            <v>其他棚户区改造专项债券收入安排的支出</v>
          </cell>
        </row>
        <row r="1555">
          <cell r="A1555">
            <v>21217</v>
          </cell>
          <cell r="B1555" t="str">
            <v>城市基础设施配套费对应专项债务收入安排的支出</v>
          </cell>
        </row>
        <row r="1556">
          <cell r="A1556">
            <v>2121701</v>
          </cell>
          <cell r="B1556" t="str">
            <v>城市公共设施</v>
          </cell>
        </row>
        <row r="1557">
          <cell r="A1557">
            <v>2121702</v>
          </cell>
          <cell r="B1557" t="str">
            <v>城市环境卫生</v>
          </cell>
        </row>
        <row r="1558">
          <cell r="A1558">
            <v>2121703</v>
          </cell>
          <cell r="B1558" t="str">
            <v>公有房屋</v>
          </cell>
        </row>
        <row r="1559">
          <cell r="A1559">
            <v>2121704</v>
          </cell>
          <cell r="B1559" t="str">
            <v>城市防洪</v>
          </cell>
        </row>
        <row r="1560">
          <cell r="A1560">
            <v>2121799</v>
          </cell>
          <cell r="B1560" t="str">
            <v>其他城市基础设施配套费对应专项债务收入安排的支出</v>
          </cell>
        </row>
        <row r="1561">
          <cell r="A1561">
            <v>21218</v>
          </cell>
          <cell r="B1561" t="str">
            <v>污水处理费对应专项债务收入安排的支出</v>
          </cell>
        </row>
        <row r="1562">
          <cell r="A1562">
            <v>2121801</v>
          </cell>
          <cell r="B1562" t="str">
            <v>污水处理设施建设和运营</v>
          </cell>
        </row>
        <row r="1563">
          <cell r="A1563">
            <v>2121899</v>
          </cell>
          <cell r="B1563" t="str">
            <v>其他污水处理费对应专项债务收入安排的支出</v>
          </cell>
        </row>
        <row r="1564">
          <cell r="A1564">
            <v>2130236</v>
          </cell>
          <cell r="B1564" t="str">
            <v>草原管理</v>
          </cell>
        </row>
        <row r="1565">
          <cell r="A1565">
            <v>2130237</v>
          </cell>
          <cell r="B1565" t="str">
            <v>行业业务管理</v>
          </cell>
        </row>
        <row r="1566">
          <cell r="A1566">
            <v>21370</v>
          </cell>
          <cell r="B1566" t="str">
            <v>大中型水库库区基金对应专项债务收入安排的支出</v>
          </cell>
        </row>
        <row r="1567">
          <cell r="A1567">
            <v>2137001</v>
          </cell>
          <cell r="B1567" t="str">
            <v>基础设施建设和经济发展</v>
          </cell>
        </row>
        <row r="1568">
          <cell r="A1568">
            <v>2137099</v>
          </cell>
          <cell r="B1568" t="str">
            <v>其他大中型水库库区基金对应专项债务收入支出</v>
          </cell>
        </row>
        <row r="1569">
          <cell r="A1569">
            <v>21371</v>
          </cell>
          <cell r="B1569" t="str">
            <v>国家重大水利工程建设基金对应专项债务收入安排的支出</v>
          </cell>
        </row>
        <row r="1570">
          <cell r="A1570">
            <v>2137101</v>
          </cell>
          <cell r="B1570" t="str">
            <v>南水北调工程建设</v>
          </cell>
        </row>
        <row r="1571">
          <cell r="A1571">
            <v>2137102</v>
          </cell>
          <cell r="B1571" t="str">
            <v>三峡工程后续工作</v>
          </cell>
        </row>
        <row r="1572">
          <cell r="A1572">
            <v>2137103</v>
          </cell>
          <cell r="B1572" t="str">
            <v>地方重大水利工程建设</v>
          </cell>
        </row>
        <row r="1573">
          <cell r="A1573">
            <v>2137199</v>
          </cell>
          <cell r="B1573" t="str">
            <v>其他重大水利工程建设基金对应专项债务收入支出</v>
          </cell>
        </row>
        <row r="1574">
          <cell r="A1574">
            <v>21470</v>
          </cell>
          <cell r="B1574" t="str">
            <v>海南省高等级公路车辆通行附加费对应专项债务收入安排的支出</v>
          </cell>
        </row>
        <row r="1575">
          <cell r="A1575">
            <v>2147001</v>
          </cell>
          <cell r="B1575" t="str">
            <v>公路建设</v>
          </cell>
        </row>
        <row r="1576">
          <cell r="A1576">
            <v>2147099</v>
          </cell>
          <cell r="B1576" t="str">
            <v>其他海南省高等级公路车辆通行附加费对应专项债务收入安排的支出</v>
          </cell>
        </row>
        <row r="1577">
          <cell r="A1577">
            <v>21471</v>
          </cell>
          <cell r="B1577" t="str">
            <v>政府收费公路专项债券收入安排的支出</v>
          </cell>
        </row>
        <row r="1578">
          <cell r="A1578">
            <v>2147101</v>
          </cell>
          <cell r="B1578" t="str">
            <v>公路建设</v>
          </cell>
        </row>
        <row r="1579">
          <cell r="A1579">
            <v>2147199</v>
          </cell>
          <cell r="B1579" t="str">
            <v>其他政府收费公路专项债券收入安排的支出</v>
          </cell>
        </row>
        <row r="1580">
          <cell r="A1580">
            <v>21472</v>
          </cell>
          <cell r="B1580" t="str">
            <v>车辆通行费对应专项债务收入安排的支出</v>
          </cell>
        </row>
        <row r="1581">
          <cell r="A1581">
            <v>224</v>
          </cell>
          <cell r="B1581" t="str">
            <v>灾害防治及应急管理支出</v>
          </cell>
        </row>
        <row r="1582">
          <cell r="A1582">
            <v>22401</v>
          </cell>
          <cell r="B1582" t="str">
            <v>应急管理事务</v>
          </cell>
        </row>
        <row r="1583">
          <cell r="A1583">
            <v>2240101</v>
          </cell>
          <cell r="B1583" t="str">
            <v>行政运行</v>
          </cell>
        </row>
        <row r="1584">
          <cell r="A1584">
            <v>2240102</v>
          </cell>
          <cell r="B1584" t="str">
            <v>一般行政管理事务</v>
          </cell>
        </row>
        <row r="1585">
          <cell r="A1585">
            <v>2240103</v>
          </cell>
          <cell r="B1585" t="str">
            <v>机关服务</v>
          </cell>
        </row>
        <row r="1586">
          <cell r="A1586">
            <v>2240104</v>
          </cell>
          <cell r="B1586" t="str">
            <v>灾害风险防治</v>
          </cell>
        </row>
        <row r="1587">
          <cell r="A1587">
            <v>2240105</v>
          </cell>
          <cell r="B1587" t="str">
            <v>国务院安委会专项</v>
          </cell>
        </row>
        <row r="1588">
          <cell r="A1588">
            <v>2240106</v>
          </cell>
          <cell r="B1588" t="str">
            <v>安全监管</v>
          </cell>
        </row>
        <row r="1589">
          <cell r="A1589">
            <v>2240108</v>
          </cell>
          <cell r="B1589" t="str">
            <v>应急救援</v>
          </cell>
        </row>
        <row r="1590">
          <cell r="A1590">
            <v>2240109</v>
          </cell>
          <cell r="B1590" t="str">
            <v>应急管理</v>
          </cell>
        </row>
        <row r="1591">
          <cell r="A1591">
            <v>2240150</v>
          </cell>
          <cell r="B1591" t="str">
            <v>事业运行</v>
          </cell>
        </row>
        <row r="1592">
          <cell r="A1592">
            <v>2240199</v>
          </cell>
          <cell r="B1592" t="str">
            <v>其他应急管理支出</v>
          </cell>
        </row>
        <row r="1593">
          <cell r="A1593">
            <v>22402</v>
          </cell>
          <cell r="B1593" t="str">
            <v>消防救援事务</v>
          </cell>
        </row>
        <row r="1594">
          <cell r="A1594">
            <v>2240201</v>
          </cell>
          <cell r="B1594" t="str">
            <v>行政运行</v>
          </cell>
        </row>
        <row r="1595">
          <cell r="A1595">
            <v>2240202</v>
          </cell>
          <cell r="B1595" t="str">
            <v>一般行政管理事务</v>
          </cell>
        </row>
        <row r="1596">
          <cell r="A1596">
            <v>2240203</v>
          </cell>
          <cell r="B1596" t="str">
            <v>机关服务</v>
          </cell>
        </row>
        <row r="1597">
          <cell r="A1597">
            <v>2240204</v>
          </cell>
          <cell r="B1597" t="str">
            <v>消防应急救援</v>
          </cell>
        </row>
        <row r="1598">
          <cell r="A1598">
            <v>2240299</v>
          </cell>
          <cell r="B1598" t="str">
            <v>其他消防救援事务支出</v>
          </cell>
        </row>
        <row r="1599">
          <cell r="A1599">
            <v>22404</v>
          </cell>
          <cell r="B1599" t="str">
            <v>矿山安全</v>
          </cell>
        </row>
        <row r="1600">
          <cell r="A1600">
            <v>2240401</v>
          </cell>
          <cell r="B1600" t="str">
            <v>行政运行</v>
          </cell>
        </row>
        <row r="1601">
          <cell r="A1601">
            <v>2240402</v>
          </cell>
          <cell r="B1601" t="str">
            <v>一般行政管理事务</v>
          </cell>
        </row>
        <row r="1602">
          <cell r="A1602">
            <v>2240403</v>
          </cell>
          <cell r="B1602" t="str">
            <v>机关服务</v>
          </cell>
        </row>
        <row r="1603">
          <cell r="A1603">
            <v>2240404</v>
          </cell>
          <cell r="B1603" t="str">
            <v>矿山安全监察事务</v>
          </cell>
        </row>
        <row r="1604">
          <cell r="A1604">
            <v>2240405</v>
          </cell>
          <cell r="B1604" t="str">
            <v>矿山应急救援事务</v>
          </cell>
        </row>
        <row r="1605">
          <cell r="A1605">
            <v>2240450</v>
          </cell>
          <cell r="B1605" t="str">
            <v>事业运行</v>
          </cell>
        </row>
        <row r="1606">
          <cell r="A1606">
            <v>2240499</v>
          </cell>
          <cell r="B1606" t="str">
            <v>其他矿山安全支出</v>
          </cell>
        </row>
        <row r="1607">
          <cell r="A1607">
            <v>22405</v>
          </cell>
          <cell r="B1607" t="str">
            <v>地震事务</v>
          </cell>
        </row>
        <row r="1608">
          <cell r="A1608">
            <v>2240501</v>
          </cell>
          <cell r="B1608" t="str">
            <v>行政运行</v>
          </cell>
        </row>
        <row r="1609">
          <cell r="A1609">
            <v>2240502</v>
          </cell>
          <cell r="B1609" t="str">
            <v>一般行政管理事务</v>
          </cell>
        </row>
        <row r="1610">
          <cell r="A1610">
            <v>2240503</v>
          </cell>
          <cell r="B1610" t="str">
            <v>机关服务</v>
          </cell>
        </row>
        <row r="1611">
          <cell r="A1611">
            <v>2240504</v>
          </cell>
          <cell r="B1611" t="str">
            <v>地震监测</v>
          </cell>
        </row>
        <row r="1612">
          <cell r="A1612">
            <v>2240505</v>
          </cell>
          <cell r="B1612" t="str">
            <v>地震预测预报</v>
          </cell>
        </row>
        <row r="1613">
          <cell r="A1613">
            <v>2240506</v>
          </cell>
          <cell r="B1613" t="str">
            <v>地震灾害预防</v>
          </cell>
        </row>
        <row r="1614">
          <cell r="A1614">
            <v>2240507</v>
          </cell>
          <cell r="B1614" t="str">
            <v>地震应急救援</v>
          </cell>
        </row>
        <row r="1615">
          <cell r="A1615">
            <v>2240508</v>
          </cell>
          <cell r="B1615" t="str">
            <v>地震环境探察</v>
          </cell>
        </row>
        <row r="1616">
          <cell r="A1616">
            <v>2240509</v>
          </cell>
          <cell r="B1616" t="str">
            <v>防震减灾信息管理</v>
          </cell>
        </row>
        <row r="1617">
          <cell r="A1617">
            <v>2240510</v>
          </cell>
          <cell r="B1617" t="str">
            <v>防震减灾基础管理</v>
          </cell>
        </row>
        <row r="1618">
          <cell r="A1618">
            <v>2240550</v>
          </cell>
          <cell r="B1618" t="str">
            <v>地震事业机构</v>
          </cell>
        </row>
        <row r="1619">
          <cell r="A1619">
            <v>2240599</v>
          </cell>
          <cell r="B1619" t="str">
            <v>其他地震事务支出</v>
          </cell>
        </row>
        <row r="1620">
          <cell r="A1620">
            <v>22406</v>
          </cell>
          <cell r="B1620" t="str">
            <v>自然灾害防治</v>
          </cell>
        </row>
        <row r="1621">
          <cell r="A1621">
            <v>2240601</v>
          </cell>
          <cell r="B1621" t="str">
            <v>地质灾害防治</v>
          </cell>
        </row>
        <row r="1622">
          <cell r="A1622">
            <v>2240602</v>
          </cell>
          <cell r="B1622" t="str">
            <v>森林草原防灾减灾</v>
          </cell>
        </row>
        <row r="1623">
          <cell r="A1623">
            <v>2240699</v>
          </cell>
          <cell r="B1623" t="str">
            <v>其他自然灾害防治支出</v>
          </cell>
        </row>
        <row r="1624">
          <cell r="A1624">
            <v>22407</v>
          </cell>
          <cell r="B1624" t="str">
            <v>自然灾害救灾及恢复重建支出</v>
          </cell>
        </row>
        <row r="1625">
          <cell r="A1625">
            <v>2240703</v>
          </cell>
          <cell r="B1625" t="str">
            <v>自然灾害救灾补助</v>
          </cell>
        </row>
        <row r="1626">
          <cell r="A1626">
            <v>2240704</v>
          </cell>
          <cell r="B1626" t="str">
            <v>自然灾害灾后重建补助</v>
          </cell>
        </row>
        <row r="1627">
          <cell r="A1627">
            <v>2240799</v>
          </cell>
          <cell r="B1627" t="str">
            <v>其他自然灾害救灾及恢复重建支出</v>
          </cell>
        </row>
        <row r="1628">
          <cell r="A1628">
            <v>22499</v>
          </cell>
          <cell r="B1628" t="str">
            <v>其他灾害防治及应急管理支出</v>
          </cell>
        </row>
        <row r="1629">
          <cell r="A1629">
            <v>2290401</v>
          </cell>
          <cell r="B1629" t="str">
            <v>其他政府性基金安排的支出</v>
          </cell>
        </row>
        <row r="1630">
          <cell r="A1630">
            <v>2290402</v>
          </cell>
          <cell r="B1630" t="str">
            <v>其他地方自行试点项目收益专项债券收入安排的支出</v>
          </cell>
        </row>
        <row r="1631">
          <cell r="A1631">
            <v>2290403</v>
          </cell>
          <cell r="B1631" t="str">
            <v>其他政府性基金债务收入安排的支出</v>
          </cell>
        </row>
        <row r="1632">
          <cell r="A1632">
            <v>2300241</v>
          </cell>
          <cell r="B1632" t="str">
            <v>一般公共服务共同财政事权转移支付支出</v>
          </cell>
        </row>
        <row r="1633">
          <cell r="A1633">
            <v>2300242</v>
          </cell>
          <cell r="B1633" t="str">
            <v>外交共同财政事权转移支付支出</v>
          </cell>
        </row>
        <row r="1634">
          <cell r="A1634">
            <v>2300243</v>
          </cell>
          <cell r="B1634" t="str">
            <v>国防共同财政事权转移支付支出</v>
          </cell>
        </row>
        <row r="1635">
          <cell r="A1635">
            <v>2300244</v>
          </cell>
          <cell r="B1635" t="str">
            <v>公共安全共同财政事权转移支付支出</v>
          </cell>
        </row>
        <row r="1636">
          <cell r="A1636">
            <v>2300245</v>
          </cell>
          <cell r="B1636" t="str">
            <v>教育共同财政事权转移支付支出</v>
          </cell>
        </row>
        <row r="1637">
          <cell r="A1637">
            <v>2300246</v>
          </cell>
          <cell r="B1637" t="str">
            <v>科学技术共同财政事权转移支付支出</v>
          </cell>
        </row>
        <row r="1638">
          <cell r="A1638">
            <v>2300247</v>
          </cell>
          <cell r="B1638" t="str">
            <v>文化旅游体育与传媒共同财政事权转移支付支出</v>
          </cell>
        </row>
        <row r="1639">
          <cell r="A1639">
            <v>2300248</v>
          </cell>
          <cell r="B1639" t="str">
            <v>社会保障和就业共同财政事权转移支付支出</v>
          </cell>
        </row>
        <row r="1640">
          <cell r="A1640">
            <v>2300249</v>
          </cell>
          <cell r="B1640" t="str">
            <v>医疗卫生共同财政事权转移支付支出</v>
          </cell>
        </row>
        <row r="1641">
          <cell r="A1641">
            <v>2300250</v>
          </cell>
          <cell r="B1641" t="str">
            <v>节能环保共同财政事权转移支付支出</v>
          </cell>
        </row>
        <row r="1642">
          <cell r="A1642">
            <v>2300251</v>
          </cell>
          <cell r="B1642" t="str">
            <v>城乡社区共同财政事权转移支付支出</v>
          </cell>
        </row>
        <row r="1643">
          <cell r="A1643">
            <v>2300252</v>
          </cell>
          <cell r="B1643" t="str">
            <v>农林水共同财政事权转移支付支出</v>
          </cell>
        </row>
        <row r="1644">
          <cell r="A1644">
            <v>2300253</v>
          </cell>
          <cell r="B1644" t="str">
            <v>交通运输共同财政事权转移支付支出</v>
          </cell>
        </row>
        <row r="1645">
          <cell r="A1645">
            <v>2300254</v>
          </cell>
          <cell r="B1645" t="str">
            <v>资源勘探工业信息等共同财政事权转移支付支出</v>
          </cell>
        </row>
        <row r="1646">
          <cell r="A1646">
            <v>2300255</v>
          </cell>
          <cell r="B1646" t="str">
            <v>商业服务业等共同财政事权转移支付支出</v>
          </cell>
        </row>
        <row r="1647">
          <cell r="A1647">
            <v>2300256</v>
          </cell>
          <cell r="B1647" t="str">
            <v>金融共同财政事权转移支付支出</v>
          </cell>
        </row>
        <row r="1648">
          <cell r="A1648">
            <v>2300257</v>
          </cell>
          <cell r="B1648" t="str">
            <v>自然资源海洋气象等共同财政事权转移支付支出</v>
          </cell>
        </row>
        <row r="1649">
          <cell r="A1649">
            <v>2300258</v>
          </cell>
          <cell r="B1649" t="str">
            <v>住房保障共同财政事权转移支付支出</v>
          </cell>
        </row>
        <row r="1650">
          <cell r="A1650">
            <v>2300259</v>
          </cell>
          <cell r="B1650" t="str">
            <v>粮油物资储备共同财政事权转移支付支出</v>
          </cell>
        </row>
        <row r="1651">
          <cell r="A1651">
            <v>2300269</v>
          </cell>
          <cell r="B1651" t="str">
            <v>其他共同财政事权转移支付支出</v>
          </cell>
        </row>
        <row r="1652">
          <cell r="A1652">
            <v>2301133</v>
          </cell>
          <cell r="B1652" t="str">
            <v>棚户区改造专项债券转贷支出</v>
          </cell>
        </row>
        <row r="1653">
          <cell r="A1653">
            <v>23015</v>
          </cell>
          <cell r="B1653" t="str">
            <v>安排预算稳定调节基金</v>
          </cell>
        </row>
        <row r="1654">
          <cell r="A1654">
            <v>23016</v>
          </cell>
          <cell r="B1654" t="str">
            <v>补充预算周转金</v>
          </cell>
        </row>
        <row r="1655">
          <cell r="A1655">
            <v>2310433</v>
          </cell>
          <cell r="B1655" t="str">
            <v>棚户区改造专项债券还本支出</v>
          </cell>
        </row>
        <row r="1656">
          <cell r="A1656">
            <v>2320433</v>
          </cell>
          <cell r="B1656" t="str">
            <v>棚户区改造专项债券付息支出</v>
          </cell>
        </row>
        <row r="1657">
          <cell r="A1657">
            <v>2330433</v>
          </cell>
          <cell r="B1657" t="str">
            <v>棚户区改造专项债券发行费用支出</v>
          </cell>
        </row>
        <row r="1658">
          <cell r="A1658">
            <v>20706</v>
          </cell>
          <cell r="B1658" t="str">
            <v>新闻出版电影</v>
          </cell>
        </row>
        <row r="1659">
          <cell r="A1659">
            <v>2070601</v>
          </cell>
          <cell r="B1659" t="str">
            <v>行政运行</v>
          </cell>
        </row>
        <row r="1660">
          <cell r="A1660">
            <v>2070602</v>
          </cell>
          <cell r="B1660" t="str">
            <v>一般行政管理事务</v>
          </cell>
        </row>
        <row r="1661">
          <cell r="A1661">
            <v>2070603</v>
          </cell>
          <cell r="B1661" t="str">
            <v>机关服务</v>
          </cell>
        </row>
        <row r="1662">
          <cell r="A1662">
            <v>2070604</v>
          </cell>
          <cell r="B1662" t="str">
            <v>新闻通讯</v>
          </cell>
        </row>
        <row r="1663">
          <cell r="A1663">
            <v>2070605</v>
          </cell>
          <cell r="B1663" t="str">
            <v>出版发行</v>
          </cell>
        </row>
        <row r="1664">
          <cell r="A1664">
            <v>2070606</v>
          </cell>
          <cell r="B1664" t="str">
            <v>版权管理</v>
          </cell>
        </row>
        <row r="1665">
          <cell r="A1665">
            <v>2070607</v>
          </cell>
          <cell r="B1665" t="str">
            <v>电影</v>
          </cell>
        </row>
        <row r="1666">
          <cell r="A1666">
            <v>2070699</v>
          </cell>
          <cell r="B1666" t="str">
            <v>其他新闻出版电影支出</v>
          </cell>
        </row>
        <row r="1667">
          <cell r="A1667">
            <v>2110108</v>
          </cell>
          <cell r="B1667" t="str">
            <v>应对气候变化管理事务</v>
          </cell>
        </row>
        <row r="1668">
          <cell r="A1668">
            <v>23017</v>
          </cell>
          <cell r="B1668" t="str">
            <v>社会保险基金转移支出</v>
          </cell>
        </row>
        <row r="1669">
          <cell r="A1669">
            <v>2013304</v>
          </cell>
          <cell r="B1669" t="str">
            <v>宣传管理</v>
          </cell>
        </row>
        <row r="1670">
          <cell r="A1670">
            <v>2013704</v>
          </cell>
          <cell r="B1670" t="str">
            <v>信息安全事务</v>
          </cell>
        </row>
        <row r="1671">
          <cell r="A1671">
            <v>2013815</v>
          </cell>
          <cell r="B1671" t="str">
            <v>质量安全监管</v>
          </cell>
        </row>
        <row r="1672">
          <cell r="A1672">
            <v>2013816</v>
          </cell>
          <cell r="B1672" t="str">
            <v>食品安全监管</v>
          </cell>
        </row>
        <row r="1673">
          <cell r="A1673">
            <v>2020505</v>
          </cell>
          <cell r="B1673" t="str">
            <v>对外合作活动</v>
          </cell>
        </row>
        <row r="1674">
          <cell r="A1674">
            <v>2040222</v>
          </cell>
          <cell r="B1674" t="str">
            <v>特勤业务</v>
          </cell>
        </row>
        <row r="1675">
          <cell r="A1675">
            <v>2040223</v>
          </cell>
          <cell r="B1675" t="str">
            <v>移民事务</v>
          </cell>
        </row>
        <row r="1676">
          <cell r="A1676">
            <v>2060999</v>
          </cell>
          <cell r="B1676" t="str">
            <v>其他科技重大项目</v>
          </cell>
        </row>
        <row r="1677">
          <cell r="A1677">
            <v>2070806</v>
          </cell>
          <cell r="B1677" t="str">
            <v>监测监管</v>
          </cell>
        </row>
        <row r="1678">
          <cell r="A1678">
            <v>2081006</v>
          </cell>
          <cell r="B1678" t="str">
            <v>养老服务</v>
          </cell>
        </row>
        <row r="1679">
          <cell r="A1679">
            <v>20830</v>
          </cell>
          <cell r="B1679" t="str">
            <v>财政代缴社会保险费支出</v>
          </cell>
        </row>
        <row r="1680">
          <cell r="A1680">
            <v>2083001</v>
          </cell>
          <cell r="B1680" t="str">
            <v>财政代缴城乡居民基本养老保险费支出</v>
          </cell>
        </row>
        <row r="1681">
          <cell r="A1681">
            <v>2083099</v>
          </cell>
          <cell r="B1681" t="str">
            <v>财政代缴其他社会保险费支出</v>
          </cell>
        </row>
        <row r="1682">
          <cell r="A1682">
            <v>2100212</v>
          </cell>
          <cell r="B1682" t="str">
            <v>康复医院</v>
          </cell>
        </row>
        <row r="1683">
          <cell r="A1683">
            <v>2130153</v>
          </cell>
          <cell r="B1683" t="str">
            <v>农田建设</v>
          </cell>
        </row>
        <row r="1684">
          <cell r="A1684">
            <v>2130336</v>
          </cell>
          <cell r="B1684" t="str">
            <v>南水北调工程建设</v>
          </cell>
        </row>
        <row r="1685">
          <cell r="A1685">
            <v>2130337</v>
          </cell>
          <cell r="B1685" t="str">
            <v>南水北调工程管理</v>
          </cell>
        </row>
        <row r="1686">
          <cell r="A1686">
            <v>2200120</v>
          </cell>
          <cell r="B1686" t="str">
            <v>海域与海岛管理</v>
          </cell>
        </row>
        <row r="1687">
          <cell r="A1687">
            <v>2200121</v>
          </cell>
          <cell r="B1687" t="str">
            <v>自然资源国际合作与海洋权益维护</v>
          </cell>
        </row>
        <row r="1688">
          <cell r="A1688">
            <v>2200122</v>
          </cell>
          <cell r="B1688" t="str">
            <v>自然资源卫星</v>
          </cell>
        </row>
        <row r="1689">
          <cell r="A1689">
            <v>2200123</v>
          </cell>
          <cell r="B1689" t="str">
            <v>极地考察</v>
          </cell>
        </row>
        <row r="1690">
          <cell r="A1690">
            <v>2200124</v>
          </cell>
          <cell r="B1690" t="str">
            <v>深海调查与资源开发</v>
          </cell>
        </row>
        <row r="1691">
          <cell r="A1691">
            <v>2200125</v>
          </cell>
          <cell r="B1691" t="str">
            <v>海港航标维护</v>
          </cell>
        </row>
        <row r="1692">
          <cell r="A1692">
            <v>2200126</v>
          </cell>
          <cell r="B1692" t="str">
            <v>海水淡化</v>
          </cell>
        </row>
        <row r="1693">
          <cell r="A1693">
            <v>2200127</v>
          </cell>
          <cell r="B1693" t="str">
            <v>无居民海岛使用金支出</v>
          </cell>
        </row>
        <row r="1694">
          <cell r="A1694">
            <v>2200128</v>
          </cell>
          <cell r="B1694" t="str">
            <v>海洋战略规划与预警监测</v>
          </cell>
        </row>
        <row r="1695">
          <cell r="A1695">
            <v>2200129</v>
          </cell>
          <cell r="B1695" t="str">
            <v>基础测绘与地理信息监管</v>
          </cell>
        </row>
        <row r="1696">
          <cell r="A1696">
            <v>2210108</v>
          </cell>
          <cell r="B1696" t="str">
            <v>老旧小区改造</v>
          </cell>
        </row>
        <row r="1697">
          <cell r="A1697">
            <v>2210109</v>
          </cell>
          <cell r="B1697" t="str">
            <v>住房租赁市场发展</v>
          </cell>
        </row>
        <row r="1698">
          <cell r="A1698">
            <v>2300260</v>
          </cell>
          <cell r="B1698" t="str">
            <v>灾害防治及应急管理共同财政事权转移支付支出</v>
          </cell>
        </row>
        <row r="1699">
          <cell r="A1699">
            <v>2300324</v>
          </cell>
          <cell r="B1699" t="str">
            <v>灾害防治及应急管理</v>
          </cell>
        </row>
        <row r="1700">
          <cell r="A1700">
            <v>2070704</v>
          </cell>
          <cell r="B1700" t="str">
            <v>购买农村电影公益性放映版权服务</v>
          </cell>
        </row>
        <row r="1701">
          <cell r="A1701">
            <v>21219</v>
          </cell>
          <cell r="B1701" t="str">
            <v>国有土地使用权出让收入对应专项债务收入安排的支出</v>
          </cell>
        </row>
        <row r="1702">
          <cell r="A1702">
            <v>2121901</v>
          </cell>
          <cell r="B1702" t="str">
            <v>征地和拆迁补偿支出</v>
          </cell>
        </row>
        <row r="1703">
          <cell r="A1703">
            <v>2121902</v>
          </cell>
          <cell r="B1703" t="str">
            <v>土地开发支出</v>
          </cell>
        </row>
        <row r="1704">
          <cell r="A1704">
            <v>2121903</v>
          </cell>
          <cell r="B1704" t="str">
            <v>城市建设支出</v>
          </cell>
        </row>
        <row r="1705">
          <cell r="A1705">
            <v>2121904</v>
          </cell>
          <cell r="B1705" t="str">
            <v>农村基础设施建设支出</v>
          </cell>
        </row>
        <row r="1706">
          <cell r="A1706">
            <v>2121905</v>
          </cell>
          <cell r="B1706" t="str">
            <v>廉租住房支出</v>
          </cell>
        </row>
        <row r="1707">
          <cell r="A1707">
            <v>2121906</v>
          </cell>
          <cell r="B1707" t="str">
            <v>棚户区改造支出</v>
          </cell>
        </row>
        <row r="1708">
          <cell r="A1708">
            <v>2121907</v>
          </cell>
          <cell r="B1708" t="str">
            <v>公共租赁住房支出</v>
          </cell>
        </row>
        <row r="1709">
          <cell r="A1709">
            <v>2121999</v>
          </cell>
          <cell r="B1709" t="str">
            <v>其他国有土地使用权出让收入对应专项债务安排的支出</v>
          </cell>
        </row>
        <row r="1710">
          <cell r="A1710">
            <v>2090206</v>
          </cell>
          <cell r="B1710" t="str">
            <v>稳定岗位补贴支出</v>
          </cell>
        </row>
        <row r="1711">
          <cell r="A1711">
            <v>2090210</v>
          </cell>
          <cell r="B1711" t="str">
            <v>其他费用支出</v>
          </cell>
        </row>
        <row r="1712">
          <cell r="A1712">
            <v>2091102</v>
          </cell>
          <cell r="B1712" t="str">
            <v>丧葬补助金和抚恤金支出</v>
          </cell>
        </row>
        <row r="1713">
          <cell r="A1713">
            <v>23018</v>
          </cell>
          <cell r="B1713" t="str">
            <v>社会保险基金补助下级支出</v>
          </cell>
        </row>
        <row r="1714">
          <cell r="A1714">
            <v>2301801</v>
          </cell>
          <cell r="B1714" t="str">
            <v>企业职工基本养老保险基金补助支出</v>
          </cell>
        </row>
        <row r="1715">
          <cell r="A1715">
            <v>2301802</v>
          </cell>
          <cell r="B1715" t="str">
            <v>失业保险基金补助支出</v>
          </cell>
        </row>
        <row r="1716">
          <cell r="A1716">
            <v>2301803</v>
          </cell>
          <cell r="B1716" t="str">
            <v>职工基本医疗保险基金补助支出</v>
          </cell>
        </row>
        <row r="1717">
          <cell r="A1717">
            <v>2301804</v>
          </cell>
          <cell r="B1717" t="str">
            <v>工伤保险基金补助支出</v>
          </cell>
        </row>
        <row r="1718">
          <cell r="A1718">
            <v>2301805</v>
          </cell>
          <cell r="B1718" t="str">
            <v>反映上级政府拨付给下级政府的工伤保险基金支出</v>
          </cell>
        </row>
        <row r="1719">
          <cell r="A1719">
            <v>2301806</v>
          </cell>
          <cell r="B1719" t="str">
            <v>机关事业单位基本养老保险基金补助支出</v>
          </cell>
        </row>
        <row r="1720">
          <cell r="A1720">
            <v>2301807</v>
          </cell>
          <cell r="B1720" t="str">
            <v>城乡居民基本医疗保险基金补助支出</v>
          </cell>
        </row>
        <row r="1721">
          <cell r="A1721">
            <v>23019</v>
          </cell>
          <cell r="B1721" t="str">
            <v>社会保险基金上解上级支出</v>
          </cell>
        </row>
        <row r="1722">
          <cell r="A1722">
            <v>2301901</v>
          </cell>
          <cell r="B1722" t="str">
            <v>企业职工基本养老保险基金上解文出</v>
          </cell>
        </row>
        <row r="1723">
          <cell r="A1723">
            <v>2301902</v>
          </cell>
          <cell r="B1723" t="str">
            <v>失业保险基金上解支出</v>
          </cell>
        </row>
        <row r="1724">
          <cell r="A1724">
            <v>2301903</v>
          </cell>
          <cell r="B1724" t="str">
            <v>职工基本医疗保险基金上解支出</v>
          </cell>
        </row>
        <row r="1725">
          <cell r="A1725">
            <v>2301904</v>
          </cell>
          <cell r="B1725" t="str">
            <v>工伤保险基金上解支出</v>
          </cell>
        </row>
        <row r="1726">
          <cell r="A1726">
            <v>2301905</v>
          </cell>
          <cell r="B1726" t="str">
            <v>城乡居民基本养老保险基金上解支出</v>
          </cell>
        </row>
        <row r="1727">
          <cell r="A1727">
            <v>2301906</v>
          </cell>
          <cell r="B1727" t="str">
            <v>机关事业单位基本养老保险基金上解支出</v>
          </cell>
        </row>
        <row r="1728">
          <cell r="A1728">
            <v>2301907</v>
          </cell>
          <cell r="B1728" t="str">
            <v>城乡居民基本医疗保险基金上解支出</v>
          </cell>
        </row>
        <row r="1729">
          <cell r="A1729">
            <v>2301701</v>
          </cell>
          <cell r="B1729" t="str">
            <v>企业职工基本养老保险基金转移支出</v>
          </cell>
        </row>
        <row r="1730">
          <cell r="A1730">
            <v>2301702</v>
          </cell>
          <cell r="B1730" t="str">
            <v>失业保险基金转移支出</v>
          </cell>
        </row>
        <row r="1731">
          <cell r="A1731">
            <v>2301703</v>
          </cell>
          <cell r="B1731" t="str">
            <v>职工基本医疗保险基金转移支出</v>
          </cell>
        </row>
        <row r="1732">
          <cell r="A1732">
            <v>2301704</v>
          </cell>
          <cell r="B1732" t="str">
            <v>城乡居民基本养老保险基金转移支出</v>
          </cell>
        </row>
        <row r="1733">
          <cell r="A1733">
            <v>2301705</v>
          </cell>
          <cell r="B1733" t="str">
            <v>机关事业单位基本养老保险基金转移支出</v>
          </cell>
        </row>
        <row r="1734">
          <cell r="A1734">
            <v>2300911</v>
          </cell>
          <cell r="B1734" t="str">
            <v>企业职工基本养老保险基金年终结余</v>
          </cell>
        </row>
        <row r="1735">
          <cell r="A1735">
            <v>2300912</v>
          </cell>
          <cell r="B1735" t="str">
            <v>失业保险基金年终结余</v>
          </cell>
        </row>
        <row r="1736">
          <cell r="A1736">
            <v>2300913</v>
          </cell>
          <cell r="B1736" t="str">
            <v>职工基本医疗保险基金年终结余</v>
          </cell>
        </row>
        <row r="1737">
          <cell r="A1737">
            <v>2300914</v>
          </cell>
          <cell r="B1737" t="str">
            <v>工伤保险基金年终结余</v>
          </cell>
        </row>
        <row r="1738">
          <cell r="A1738">
            <v>2300915</v>
          </cell>
          <cell r="B1738" t="str">
            <v>城乡居民基本养老保险基金年终结余</v>
          </cell>
        </row>
        <row r="1739">
          <cell r="A1739">
            <v>2300916</v>
          </cell>
          <cell r="B1739" t="str">
            <v>机关事业单位基本养老保险基金年终结余</v>
          </cell>
        </row>
        <row r="1740">
          <cell r="A1740">
            <v>2300917</v>
          </cell>
          <cell r="B1740" t="str">
            <v>城乡居民基本医疗保险基金年终结余</v>
          </cell>
        </row>
        <row r="1741">
          <cell r="A1741">
            <v>2230109</v>
          </cell>
          <cell r="B1741" t="str">
            <v>金融企业改革性支出</v>
          </cell>
        </row>
        <row r="1742">
          <cell r="A1742">
            <v>2230208</v>
          </cell>
          <cell r="B1742" t="str">
            <v>金融企业资本性支出</v>
          </cell>
        </row>
        <row r="1743">
          <cell r="A1743">
            <v>2239999</v>
          </cell>
          <cell r="B1743" t="str">
            <v>其他国有资本经营预算支出</v>
          </cell>
        </row>
        <row r="1744">
          <cell r="A1744">
            <v>2300604</v>
          </cell>
          <cell r="B1744" t="str">
            <v>国有资本经营预算上解支出</v>
          </cell>
        </row>
        <row r="1745">
          <cell r="A1745">
            <v>2300404</v>
          </cell>
          <cell r="B1745" t="str">
            <v>科学技术</v>
          </cell>
        </row>
        <row r="1746">
          <cell r="A1746">
            <v>2300405</v>
          </cell>
          <cell r="B1746" t="str">
            <v>文化旅游体育与传媒</v>
          </cell>
        </row>
        <row r="1747">
          <cell r="A1747">
            <v>2300406</v>
          </cell>
          <cell r="B1747" t="str">
            <v>社会保障和就业</v>
          </cell>
        </row>
        <row r="1748">
          <cell r="A1748">
            <v>2300407</v>
          </cell>
          <cell r="B1748" t="str">
            <v>节能环保</v>
          </cell>
        </row>
        <row r="1749">
          <cell r="A1749">
            <v>2300408</v>
          </cell>
          <cell r="B1749" t="str">
            <v>城乡社区</v>
          </cell>
        </row>
        <row r="1750">
          <cell r="A1750">
            <v>2300409</v>
          </cell>
          <cell r="B1750" t="str">
            <v>农林水</v>
          </cell>
        </row>
        <row r="1751">
          <cell r="A1751">
            <v>2300410</v>
          </cell>
          <cell r="B1751" t="str">
            <v>交通运输</v>
          </cell>
        </row>
        <row r="1752">
          <cell r="A1752">
            <v>2010710</v>
          </cell>
          <cell r="B1752" t="str">
            <v>税收业务</v>
          </cell>
        </row>
        <row r="1753">
          <cell r="A1753">
            <v>2300411</v>
          </cell>
          <cell r="B1753" t="str">
            <v>资源勘探工业信息等</v>
          </cell>
        </row>
        <row r="1754">
          <cell r="A1754">
            <v>2300499</v>
          </cell>
          <cell r="B1754" t="str">
            <v>其他支出</v>
          </cell>
        </row>
        <row r="1755">
          <cell r="A1755">
            <v>2300603</v>
          </cell>
          <cell r="B1755" t="str">
            <v>政府性基金上解支出</v>
          </cell>
        </row>
        <row r="1756">
          <cell r="A1756">
            <v>2029999</v>
          </cell>
          <cell r="B1756" t="str">
            <v>其他外交支出</v>
          </cell>
        </row>
        <row r="1757">
          <cell r="A1757">
            <v>2299999</v>
          </cell>
          <cell r="B1757" t="str">
            <v>其他支出</v>
          </cell>
        </row>
        <row r="1758">
          <cell r="A1758">
            <v>2249999</v>
          </cell>
          <cell r="B1758" t="str">
            <v>其他灾害防治及应急管理支出</v>
          </cell>
        </row>
        <row r="1759">
          <cell r="A1759">
            <v>2290201</v>
          </cell>
          <cell r="B1759" t="str">
            <v>年初预留</v>
          </cell>
        </row>
        <row r="1760">
          <cell r="A1760">
            <v>2049999</v>
          </cell>
          <cell r="B1760" t="str">
            <v>其他公共安全支出</v>
          </cell>
        </row>
        <row r="1761">
          <cell r="A1761">
            <v>2320399</v>
          </cell>
          <cell r="B1761" t="str">
            <v>地方政府其他一般债务付息支出</v>
          </cell>
        </row>
        <row r="1762">
          <cell r="A1762">
            <v>2220120</v>
          </cell>
          <cell r="B1762" t="str">
            <v>设施安全</v>
          </cell>
        </row>
        <row r="1763">
          <cell r="A1763">
            <v>2220121</v>
          </cell>
          <cell r="B1763" t="str">
            <v>物资保管保养</v>
          </cell>
        </row>
        <row r="1764">
          <cell r="A1764">
            <v>2060208</v>
          </cell>
          <cell r="B1764" t="str">
            <v>科技人才队伍建设</v>
          </cell>
        </row>
        <row r="1765">
          <cell r="A1765">
            <v>2060405</v>
          </cell>
          <cell r="B1765" t="str">
            <v>共性技术研究与开发</v>
          </cell>
        </row>
        <row r="1766">
          <cell r="A1766">
            <v>2220305</v>
          </cell>
          <cell r="B1766" t="str">
            <v>成品油储备</v>
          </cell>
        </row>
        <row r="1767">
          <cell r="A1767">
            <v>2070807</v>
          </cell>
          <cell r="B1767" t="str">
            <v>传输发射</v>
          </cell>
        </row>
        <row r="1768">
          <cell r="A1768">
            <v>2070808</v>
          </cell>
          <cell r="B1768" t="str">
            <v>广播电视事务</v>
          </cell>
        </row>
        <row r="1769">
          <cell r="A1769">
            <v>2150516</v>
          </cell>
          <cell r="B1769" t="str">
            <v>工程建设及运行维护</v>
          </cell>
        </row>
        <row r="1770">
          <cell r="A1770">
            <v>2080113</v>
          </cell>
          <cell r="B1770" t="str">
            <v>政府特殊津贴</v>
          </cell>
        </row>
        <row r="1771">
          <cell r="A1771">
            <v>2150517</v>
          </cell>
          <cell r="B1771" t="str">
            <v>产业发展</v>
          </cell>
        </row>
        <row r="1772">
          <cell r="A1772">
            <v>2150550</v>
          </cell>
          <cell r="B1772" t="str">
            <v>事业运行</v>
          </cell>
        </row>
        <row r="1773">
          <cell r="A1773">
            <v>2080114</v>
          </cell>
          <cell r="B1773" t="str">
            <v>资助留学回国人员</v>
          </cell>
        </row>
        <row r="1774">
          <cell r="A1774">
            <v>2080115</v>
          </cell>
          <cell r="B1774" t="str">
            <v>博士后日常经费</v>
          </cell>
        </row>
        <row r="1775">
          <cell r="A1775">
            <v>2179999</v>
          </cell>
          <cell r="B1775" t="str">
            <v>其他金融支出</v>
          </cell>
        </row>
        <row r="1776">
          <cell r="A1776">
            <v>2080116</v>
          </cell>
          <cell r="B1776" t="str">
            <v>引进人才费用</v>
          </cell>
        </row>
        <row r="1777">
          <cell r="A1777">
            <v>2080150</v>
          </cell>
          <cell r="B1777" t="str">
            <v>事业运行</v>
          </cell>
        </row>
        <row r="1778">
          <cell r="A1778">
            <v>2209999</v>
          </cell>
          <cell r="B1778" t="str">
            <v>其他自然资源海洋气象等支出</v>
          </cell>
        </row>
        <row r="1779">
          <cell r="A1779">
            <v>2080508</v>
          </cell>
          <cell r="B1779" t="str">
            <v>对机关事业单位职业年金的补助</v>
          </cell>
        </row>
        <row r="1780">
          <cell r="A1780">
            <v>2220119</v>
          </cell>
          <cell r="B1780" t="str">
            <v>设施建设</v>
          </cell>
        </row>
        <row r="1781">
          <cell r="A1781">
            <v>2119999</v>
          </cell>
          <cell r="B1781" t="str">
            <v>其他节能环保支出</v>
          </cell>
        </row>
        <row r="1782">
          <cell r="A1782">
            <v>2110307</v>
          </cell>
          <cell r="B1782" t="str">
            <v>土壤</v>
          </cell>
        </row>
        <row r="1783">
          <cell r="A1783">
            <v>234</v>
          </cell>
          <cell r="B1783" t="str">
            <v>抗疫特别国债安排的支出</v>
          </cell>
        </row>
        <row r="1784">
          <cell r="A1784">
            <v>23401</v>
          </cell>
          <cell r="B1784" t="str">
            <v>基础设施建设</v>
          </cell>
        </row>
        <row r="1785">
          <cell r="A1785">
            <v>23402</v>
          </cell>
          <cell r="B1785" t="str">
            <v>抗疫相关支出</v>
          </cell>
        </row>
        <row r="1786">
          <cell r="A1786">
            <v>2150806</v>
          </cell>
          <cell r="B1786" t="str">
            <v>减免房租补贴</v>
          </cell>
        </row>
        <row r="1787">
          <cell r="A1787">
            <v>2179902</v>
          </cell>
          <cell r="B1787" t="str">
            <v>重点企业贷款贴息</v>
          </cell>
        </row>
        <row r="1788">
          <cell r="A1788">
            <v>2220511</v>
          </cell>
          <cell r="B1788" t="str">
            <v>应急物资储备</v>
          </cell>
        </row>
        <row r="1789">
          <cell r="A1789">
            <v>2220511</v>
          </cell>
          <cell r="B1789" t="str">
            <v>应急物资储备</v>
          </cell>
        </row>
        <row r="1790">
          <cell r="A1790">
            <v>2220511</v>
          </cell>
          <cell r="B1790" t="str">
            <v>应急物资储备</v>
          </cell>
        </row>
        <row r="1791">
          <cell r="A1791">
            <v>2220511</v>
          </cell>
          <cell r="B1791" t="str">
            <v>应急物资储备</v>
          </cell>
        </row>
        <row r="1792">
          <cell r="A1792">
            <v>2220511</v>
          </cell>
          <cell r="B1792" t="str">
            <v>应急物资储备</v>
          </cell>
        </row>
        <row r="1793">
          <cell r="A1793">
            <v>2220511</v>
          </cell>
          <cell r="B1793" t="str">
            <v>应急物资储备</v>
          </cell>
        </row>
        <row r="1794">
          <cell r="A1794">
            <v>2220511</v>
          </cell>
          <cell r="B1794" t="str">
            <v>应急物资储备</v>
          </cell>
        </row>
        <row r="1795">
          <cell r="A1795">
            <v>2220511</v>
          </cell>
          <cell r="B1795" t="str">
            <v>应急物资储备</v>
          </cell>
        </row>
        <row r="1796">
          <cell r="A1796">
            <v>2220511</v>
          </cell>
          <cell r="B1796" t="str">
            <v>应急物资储备</v>
          </cell>
        </row>
        <row r="1797">
          <cell r="A1797">
            <v>2220511</v>
          </cell>
          <cell r="B1797" t="str">
            <v>应急物资储备</v>
          </cell>
        </row>
        <row r="1798">
          <cell r="A1798">
            <v>2220511</v>
          </cell>
          <cell r="B1798" t="str">
            <v>应急物资储备</v>
          </cell>
        </row>
        <row r="1799">
          <cell r="A1799">
            <v>2220511</v>
          </cell>
          <cell r="B1799" t="str">
            <v>应急物资储备</v>
          </cell>
        </row>
        <row r="1800">
          <cell r="A1800">
            <v>2220511</v>
          </cell>
          <cell r="B1800" t="str">
            <v>应急物资储备</v>
          </cell>
        </row>
        <row r="1801">
          <cell r="A1801">
            <v>2220511</v>
          </cell>
          <cell r="B1801" t="str">
            <v>应急物资储备</v>
          </cell>
        </row>
        <row r="1802">
          <cell r="A1802">
            <v>2220511</v>
          </cell>
          <cell r="B1802" t="str">
            <v>应急物资储备</v>
          </cell>
        </row>
        <row r="1803">
          <cell r="A1803">
            <v>2220511</v>
          </cell>
          <cell r="B1803" t="str">
            <v>应急物资储备</v>
          </cell>
        </row>
        <row r="1804">
          <cell r="A1804">
            <v>2220511</v>
          </cell>
          <cell r="B1804" t="str">
            <v>应急物资储备</v>
          </cell>
        </row>
        <row r="1805">
          <cell r="A1805">
            <v>2220511</v>
          </cell>
          <cell r="B1805" t="str">
            <v>应急物资储备</v>
          </cell>
        </row>
        <row r="1806">
          <cell r="A1806">
            <v>2220511</v>
          </cell>
          <cell r="B1806" t="str">
            <v>应急物资储备</v>
          </cell>
        </row>
        <row r="1807">
          <cell r="A1807">
            <v>2220511</v>
          </cell>
          <cell r="B1807" t="str">
            <v>应急物资储备</v>
          </cell>
        </row>
        <row r="1808">
          <cell r="A1808">
            <v>2220511</v>
          </cell>
          <cell r="B1808" t="str">
            <v>应急物资储备</v>
          </cell>
        </row>
        <row r="1809">
          <cell r="A1809">
            <v>2220511</v>
          </cell>
          <cell r="B1809" t="str">
            <v>应急物资储备</v>
          </cell>
        </row>
        <row r="1810">
          <cell r="A1810">
            <v>2220511</v>
          </cell>
          <cell r="B1810" t="str">
            <v>应急物资储备</v>
          </cell>
        </row>
        <row r="1811">
          <cell r="A1811">
            <v>2220511</v>
          </cell>
          <cell r="B1811" t="str">
            <v>应急物资储备</v>
          </cell>
        </row>
        <row r="1812">
          <cell r="A1812">
            <v>2220511</v>
          </cell>
          <cell r="B1812" t="str">
            <v>应急物资储备</v>
          </cell>
        </row>
        <row r="1813">
          <cell r="A1813">
            <v>2220511</v>
          </cell>
          <cell r="B1813" t="str">
            <v>应急物资储备</v>
          </cell>
        </row>
        <row r="1814">
          <cell r="A1814">
            <v>2220511</v>
          </cell>
          <cell r="B1814" t="str">
            <v>应急物资储备</v>
          </cell>
        </row>
        <row r="1815">
          <cell r="A1815">
            <v>2220511</v>
          </cell>
          <cell r="B1815" t="str">
            <v>应急物资储备</v>
          </cell>
        </row>
        <row r="1816">
          <cell r="A1816">
            <v>2220511</v>
          </cell>
          <cell r="B1816" t="str">
            <v>应急物资储备</v>
          </cell>
        </row>
        <row r="1817">
          <cell r="A1817">
            <v>2220511</v>
          </cell>
          <cell r="B1817" t="str">
            <v>应急物资储备</v>
          </cell>
        </row>
        <row r="1818">
          <cell r="A1818">
            <v>2220511</v>
          </cell>
          <cell r="B1818" t="str">
            <v>应急物资储备</v>
          </cell>
        </row>
        <row r="1819">
          <cell r="A1819">
            <v>2220511</v>
          </cell>
          <cell r="B1819" t="str">
            <v>应急物资储备</v>
          </cell>
        </row>
        <row r="1820">
          <cell r="A1820">
            <v>2220511</v>
          </cell>
          <cell r="B1820" t="str">
            <v>应急物资储备</v>
          </cell>
        </row>
        <row r="1821">
          <cell r="A1821">
            <v>2220511</v>
          </cell>
          <cell r="B1821" t="str">
            <v>应急物资储备</v>
          </cell>
        </row>
        <row r="1822">
          <cell r="A1822">
            <v>2220511</v>
          </cell>
          <cell r="B1822" t="str">
            <v>应急物资储备</v>
          </cell>
        </row>
        <row r="1823">
          <cell r="A1823">
            <v>2220511</v>
          </cell>
          <cell r="B1823" t="str">
            <v>应急物资储备</v>
          </cell>
        </row>
        <row r="1824">
          <cell r="A1824">
            <v>2220511</v>
          </cell>
          <cell r="B1824" t="str">
            <v>应急物资储备</v>
          </cell>
        </row>
        <row r="1825">
          <cell r="A1825">
            <v>2220511</v>
          </cell>
          <cell r="B1825" t="str">
            <v>应急物资储备</v>
          </cell>
        </row>
        <row r="1826">
          <cell r="A1826">
            <v>2220511</v>
          </cell>
          <cell r="B1826" t="str">
            <v>应急物资储备</v>
          </cell>
        </row>
        <row r="1827">
          <cell r="A1827">
            <v>2220511</v>
          </cell>
          <cell r="B1827" t="str">
            <v>应急物资储备</v>
          </cell>
        </row>
        <row r="1828">
          <cell r="A1828">
            <v>2220511</v>
          </cell>
          <cell r="B1828" t="str">
            <v>应急物资储备</v>
          </cell>
        </row>
        <row r="1829">
          <cell r="A1829">
            <v>2220511</v>
          </cell>
          <cell r="B1829" t="str">
            <v>应急物资储备</v>
          </cell>
        </row>
        <row r="1830">
          <cell r="A1830">
            <v>2300403</v>
          </cell>
          <cell r="B1830" t="str">
            <v>抗疫特别国债转移支付支出</v>
          </cell>
        </row>
        <row r="1831">
          <cell r="A1831">
            <v>2300804</v>
          </cell>
          <cell r="B1831" t="str">
            <v>抗疫特别国债转移支付支出</v>
          </cell>
        </row>
        <row r="1832">
          <cell r="A1832">
            <v>23105</v>
          </cell>
          <cell r="B1832" t="str">
            <v>抗疫特别国债还本支出</v>
          </cell>
        </row>
        <row r="1833">
          <cell r="A1833">
            <v>2340101</v>
          </cell>
          <cell r="B1833" t="str">
            <v>公共卫生体系建设</v>
          </cell>
        </row>
        <row r="1834">
          <cell r="A1834">
            <v>2340102</v>
          </cell>
          <cell r="B1834" t="str">
            <v>重大疫情防控救治体系建设</v>
          </cell>
        </row>
        <row r="1835">
          <cell r="A1835">
            <v>2340103</v>
          </cell>
          <cell r="B1835" t="str">
            <v>粮食安全</v>
          </cell>
        </row>
        <row r="1836">
          <cell r="A1836">
            <v>2340104</v>
          </cell>
          <cell r="B1836" t="str">
            <v>能源安全</v>
          </cell>
        </row>
        <row r="1837">
          <cell r="A1837">
            <v>2340105</v>
          </cell>
          <cell r="B1837" t="str">
            <v>应急物资保障</v>
          </cell>
        </row>
        <row r="1838">
          <cell r="A1838">
            <v>2340106</v>
          </cell>
          <cell r="B1838" t="str">
            <v>产业链改造升级</v>
          </cell>
        </row>
        <row r="1839">
          <cell r="A1839">
            <v>2340107</v>
          </cell>
          <cell r="B1839" t="str">
            <v>城镇老旧小区改造</v>
          </cell>
        </row>
        <row r="1840">
          <cell r="A1840">
            <v>2340108</v>
          </cell>
          <cell r="B1840" t="str">
            <v>生态环境治理</v>
          </cell>
        </row>
        <row r="1841">
          <cell r="A1841">
            <v>2340109</v>
          </cell>
          <cell r="B1841" t="str">
            <v>交通基础设施建设</v>
          </cell>
        </row>
        <row r="1842">
          <cell r="A1842">
            <v>2340110</v>
          </cell>
          <cell r="B1842" t="str">
            <v>市政设施建设</v>
          </cell>
        </row>
        <row r="1843">
          <cell r="A1843">
            <v>2340111</v>
          </cell>
          <cell r="B1843" t="str">
            <v>重大区域规划基础设施建设</v>
          </cell>
        </row>
        <row r="1844">
          <cell r="A1844">
            <v>2340199</v>
          </cell>
          <cell r="B1844" t="str">
            <v>其他基础设施建设</v>
          </cell>
        </row>
        <row r="1845">
          <cell r="A1845">
            <v>2340201</v>
          </cell>
          <cell r="B1845" t="str">
            <v>减免房租补贴</v>
          </cell>
        </row>
        <row r="1846">
          <cell r="A1846">
            <v>2340202</v>
          </cell>
          <cell r="B1846" t="str">
            <v>重点企业贷款贴息</v>
          </cell>
        </row>
        <row r="1847">
          <cell r="A1847">
            <v>2340203</v>
          </cell>
          <cell r="B1847" t="str">
            <v>创业担保贷款贴息</v>
          </cell>
        </row>
        <row r="1848">
          <cell r="A1848">
            <v>2340204</v>
          </cell>
          <cell r="B1848" t="str">
            <v>援企稳岗补贴</v>
          </cell>
        </row>
        <row r="1849">
          <cell r="A1849">
            <v>2340205</v>
          </cell>
          <cell r="B1849" t="str">
            <v>困难群众基本生活补助</v>
          </cell>
        </row>
        <row r="1850">
          <cell r="A1850">
            <v>2340299</v>
          </cell>
          <cell r="B1850" t="str">
            <v>其他抗疫相关支出</v>
          </cell>
        </row>
        <row r="1851">
          <cell r="A1851">
            <v>2030102</v>
          </cell>
          <cell r="B1851" t="str">
            <v>预备役部队</v>
          </cell>
        </row>
        <row r="1852">
          <cell r="A1852">
            <v>2030102</v>
          </cell>
          <cell r="B1852" t="str">
            <v>预备役部队</v>
          </cell>
        </row>
        <row r="1853">
          <cell r="A1853">
            <v>2030102</v>
          </cell>
          <cell r="B1853" t="str">
            <v>预备役部队</v>
          </cell>
        </row>
        <row r="1854">
          <cell r="A1854">
            <v>2030102</v>
          </cell>
          <cell r="B1854" t="str">
            <v>预备役部队</v>
          </cell>
        </row>
        <row r="1855">
          <cell r="A1855">
            <v>2030102</v>
          </cell>
          <cell r="B1855" t="str">
            <v>预备役部队</v>
          </cell>
        </row>
        <row r="1856">
          <cell r="A1856">
            <v>2030102</v>
          </cell>
          <cell r="B1856" t="str">
            <v>预备役部队</v>
          </cell>
        </row>
        <row r="1857">
          <cell r="A1857">
            <v>2030102</v>
          </cell>
          <cell r="B1857" t="str">
            <v>预备役部队</v>
          </cell>
        </row>
        <row r="1858">
          <cell r="A1858">
            <v>2030102</v>
          </cell>
          <cell r="B1858" t="str">
            <v>预备役部队</v>
          </cell>
        </row>
        <row r="1859">
          <cell r="A1859">
            <v>2030102</v>
          </cell>
          <cell r="B1859" t="str">
            <v>预备役部队</v>
          </cell>
        </row>
        <row r="1860">
          <cell r="A1860">
            <v>2030102</v>
          </cell>
          <cell r="B1860" t="str">
            <v>预备役部队</v>
          </cell>
        </row>
        <row r="1861">
          <cell r="A1861">
            <v>2030102</v>
          </cell>
          <cell r="B1861" t="str">
            <v>预备役部队</v>
          </cell>
        </row>
        <row r="1862">
          <cell r="A1862">
            <v>2030102</v>
          </cell>
          <cell r="B1862" t="str">
            <v>预备役部队</v>
          </cell>
        </row>
        <row r="1863">
          <cell r="A1863">
            <v>2030102</v>
          </cell>
          <cell r="B1863" t="str">
            <v>预备役部队</v>
          </cell>
        </row>
        <row r="1864">
          <cell r="A1864">
            <v>2030102</v>
          </cell>
          <cell r="B1864" t="str">
            <v>预备役部队</v>
          </cell>
        </row>
        <row r="1865">
          <cell r="A1865">
            <v>2030102</v>
          </cell>
          <cell r="B1865" t="str">
            <v>预备役部队</v>
          </cell>
        </row>
        <row r="1866">
          <cell r="A1866">
            <v>2030102</v>
          </cell>
          <cell r="B1866" t="str">
            <v>预备役部队</v>
          </cell>
        </row>
        <row r="1867">
          <cell r="A1867">
            <v>2030102</v>
          </cell>
          <cell r="B1867" t="str">
            <v>预备役部队</v>
          </cell>
        </row>
        <row r="1868">
          <cell r="A1868">
            <v>2030102</v>
          </cell>
          <cell r="B1868" t="str">
            <v>预备役部队</v>
          </cell>
        </row>
        <row r="1869">
          <cell r="A1869">
            <v>2030102</v>
          </cell>
          <cell r="B1869" t="str">
            <v>预备役部队</v>
          </cell>
        </row>
        <row r="1870">
          <cell r="A1870">
            <v>2030102</v>
          </cell>
          <cell r="B1870" t="str">
            <v>预备役部队</v>
          </cell>
        </row>
        <row r="1871">
          <cell r="A1871">
            <v>2030102</v>
          </cell>
          <cell r="B1871" t="str">
            <v>预备役部队</v>
          </cell>
        </row>
        <row r="1872">
          <cell r="A1872">
            <v>2030102</v>
          </cell>
          <cell r="B1872" t="str">
            <v>预备役部队</v>
          </cell>
        </row>
        <row r="1873">
          <cell r="A1873">
            <v>2030102</v>
          </cell>
          <cell r="B1873" t="str">
            <v>预备役部队</v>
          </cell>
        </row>
        <row r="1874">
          <cell r="A1874">
            <v>2030102</v>
          </cell>
          <cell r="B1874" t="str">
            <v>预备役部队</v>
          </cell>
        </row>
        <row r="1875">
          <cell r="A1875">
            <v>2030102</v>
          </cell>
          <cell r="B1875" t="str">
            <v>预备役部队</v>
          </cell>
        </row>
        <row r="1876">
          <cell r="A1876">
            <v>2030102</v>
          </cell>
          <cell r="B1876" t="str">
            <v>预备役部队</v>
          </cell>
        </row>
        <row r="1877">
          <cell r="A1877">
            <v>2030102</v>
          </cell>
          <cell r="B1877" t="str">
            <v>预备役部队</v>
          </cell>
        </row>
        <row r="1878">
          <cell r="A1878">
            <v>2030102</v>
          </cell>
          <cell r="B1878" t="str">
            <v>预备役部队</v>
          </cell>
        </row>
        <row r="1879">
          <cell r="A1879">
            <v>2030102</v>
          </cell>
          <cell r="B1879" t="str">
            <v>预备役部队</v>
          </cell>
        </row>
        <row r="1880">
          <cell r="A1880">
            <v>2030102</v>
          </cell>
          <cell r="B1880" t="str">
            <v>预备役部队</v>
          </cell>
        </row>
        <row r="1881">
          <cell r="A1881">
            <v>2030102</v>
          </cell>
          <cell r="B1881" t="str">
            <v>预备役部队</v>
          </cell>
        </row>
        <row r="1882">
          <cell r="A1882">
            <v>2030102</v>
          </cell>
          <cell r="B1882" t="str">
            <v>预备役部队</v>
          </cell>
        </row>
        <row r="1883">
          <cell r="A1883">
            <v>2030102</v>
          </cell>
          <cell r="B1883" t="str">
            <v>预备役部队</v>
          </cell>
        </row>
        <row r="1884">
          <cell r="A1884">
            <v>2030102</v>
          </cell>
          <cell r="B1884" t="str">
            <v>预备役部队</v>
          </cell>
        </row>
        <row r="1885">
          <cell r="A1885">
            <v>2030102</v>
          </cell>
          <cell r="B1885" t="str">
            <v>预备役部队</v>
          </cell>
        </row>
        <row r="1886">
          <cell r="A1886">
            <v>2030102</v>
          </cell>
          <cell r="B1886" t="str">
            <v>预备役部队</v>
          </cell>
        </row>
        <row r="1887">
          <cell r="A1887">
            <v>2030102</v>
          </cell>
          <cell r="B1887" t="str">
            <v>预备役部队</v>
          </cell>
        </row>
        <row r="1888">
          <cell r="A1888">
            <v>2030102</v>
          </cell>
          <cell r="B1888" t="str">
            <v>预备役部队</v>
          </cell>
        </row>
        <row r="1889">
          <cell r="A1889">
            <v>2030102</v>
          </cell>
          <cell r="B1889" t="str">
            <v>预备役部队</v>
          </cell>
        </row>
        <row r="1890">
          <cell r="A1890">
            <v>2030102</v>
          </cell>
          <cell r="B1890" t="str">
            <v>预备役部队</v>
          </cell>
        </row>
        <row r="1891">
          <cell r="A1891">
            <v>2030102</v>
          </cell>
          <cell r="B1891" t="str">
            <v>预备役部队</v>
          </cell>
        </row>
        <row r="1892">
          <cell r="A1892">
            <v>2030102</v>
          </cell>
          <cell r="B1892" t="str">
            <v>预备役部队</v>
          </cell>
        </row>
        <row r="1893">
          <cell r="A1893">
            <v>2030199</v>
          </cell>
          <cell r="B1893" t="str">
            <v>其他军费支出</v>
          </cell>
        </row>
        <row r="1894">
          <cell r="A1894">
            <v>2030199</v>
          </cell>
          <cell r="B1894" t="str">
            <v>其他军费支出</v>
          </cell>
        </row>
        <row r="1895">
          <cell r="A1895">
            <v>2030199</v>
          </cell>
          <cell r="B1895" t="str">
            <v>其他军费支出</v>
          </cell>
        </row>
        <row r="1896">
          <cell r="A1896">
            <v>2030199</v>
          </cell>
          <cell r="B1896" t="str">
            <v>其他军费支出</v>
          </cell>
        </row>
        <row r="1897">
          <cell r="A1897">
            <v>2030199</v>
          </cell>
          <cell r="B1897" t="str">
            <v>其他军费支出</v>
          </cell>
        </row>
        <row r="1898">
          <cell r="A1898">
            <v>2030199</v>
          </cell>
          <cell r="B1898" t="str">
            <v>其他军费支出</v>
          </cell>
        </row>
        <row r="1899">
          <cell r="A1899">
            <v>2030199</v>
          </cell>
          <cell r="B1899" t="str">
            <v>其他军费支出</v>
          </cell>
        </row>
        <row r="1900">
          <cell r="A1900">
            <v>2030199</v>
          </cell>
          <cell r="B1900" t="str">
            <v>其他军费支出</v>
          </cell>
        </row>
        <row r="1901">
          <cell r="A1901">
            <v>2030199</v>
          </cell>
          <cell r="B1901" t="str">
            <v>其他军费支出</v>
          </cell>
        </row>
        <row r="1902">
          <cell r="A1902">
            <v>2030199</v>
          </cell>
          <cell r="B1902" t="str">
            <v>其他军费支出</v>
          </cell>
        </row>
        <row r="1903">
          <cell r="A1903">
            <v>2030199</v>
          </cell>
          <cell r="B1903" t="str">
            <v>其他军费支出</v>
          </cell>
        </row>
        <row r="1904">
          <cell r="A1904">
            <v>2030199</v>
          </cell>
          <cell r="B1904" t="str">
            <v>其他军费支出</v>
          </cell>
        </row>
        <row r="1905">
          <cell r="A1905">
            <v>2030199</v>
          </cell>
          <cell r="B1905" t="str">
            <v>其他军费支出</v>
          </cell>
        </row>
        <row r="1906">
          <cell r="A1906">
            <v>2030199</v>
          </cell>
          <cell r="B1906" t="str">
            <v>其他军费支出</v>
          </cell>
        </row>
        <row r="1907">
          <cell r="A1907">
            <v>2030199</v>
          </cell>
          <cell r="B1907" t="str">
            <v>其他军费支出</v>
          </cell>
        </row>
        <row r="1908">
          <cell r="A1908">
            <v>2030199</v>
          </cell>
          <cell r="B1908" t="str">
            <v>其他军费支出</v>
          </cell>
        </row>
        <row r="1909">
          <cell r="A1909">
            <v>2030199</v>
          </cell>
          <cell r="B1909" t="str">
            <v>其他军费支出</v>
          </cell>
        </row>
        <row r="1910">
          <cell r="A1910">
            <v>2030199</v>
          </cell>
          <cell r="B1910" t="str">
            <v>其他军费支出</v>
          </cell>
        </row>
        <row r="1911">
          <cell r="A1911">
            <v>2030199</v>
          </cell>
          <cell r="B1911" t="str">
            <v>其他军费支出</v>
          </cell>
        </row>
        <row r="1912">
          <cell r="A1912">
            <v>2030199</v>
          </cell>
          <cell r="B1912" t="str">
            <v>其他军费支出</v>
          </cell>
        </row>
        <row r="1913">
          <cell r="A1913">
            <v>2030199</v>
          </cell>
          <cell r="B1913" t="str">
            <v>其他军费支出</v>
          </cell>
        </row>
        <row r="1914">
          <cell r="A1914">
            <v>2030199</v>
          </cell>
          <cell r="B1914" t="str">
            <v>其他军费支出</v>
          </cell>
        </row>
        <row r="1915">
          <cell r="A1915">
            <v>2030199</v>
          </cell>
          <cell r="B1915" t="str">
            <v>其他军费支出</v>
          </cell>
        </row>
        <row r="1916">
          <cell r="A1916">
            <v>2030199</v>
          </cell>
          <cell r="B1916" t="str">
            <v>其他军费支出</v>
          </cell>
        </row>
        <row r="1917">
          <cell r="A1917">
            <v>2030199</v>
          </cell>
          <cell r="B1917" t="str">
            <v>其他军费支出</v>
          </cell>
        </row>
        <row r="1918">
          <cell r="A1918">
            <v>2030199</v>
          </cell>
          <cell r="B1918" t="str">
            <v>其他军费支出</v>
          </cell>
        </row>
        <row r="1919">
          <cell r="A1919">
            <v>2030199</v>
          </cell>
          <cell r="B1919" t="str">
            <v>其他军费支出</v>
          </cell>
        </row>
        <row r="1920">
          <cell r="A1920">
            <v>2030199</v>
          </cell>
          <cell r="B1920" t="str">
            <v>其他军费支出</v>
          </cell>
        </row>
        <row r="1921">
          <cell r="A1921">
            <v>2030199</v>
          </cell>
          <cell r="B1921" t="str">
            <v>其他军费支出</v>
          </cell>
        </row>
        <row r="1922">
          <cell r="A1922">
            <v>2030199</v>
          </cell>
          <cell r="B1922" t="str">
            <v>其他军费支出</v>
          </cell>
        </row>
        <row r="1923">
          <cell r="A1923">
            <v>2030199</v>
          </cell>
          <cell r="B1923" t="str">
            <v>其他军费支出</v>
          </cell>
        </row>
        <row r="1924">
          <cell r="A1924">
            <v>2030199</v>
          </cell>
          <cell r="B1924" t="str">
            <v>其他军费支出</v>
          </cell>
        </row>
        <row r="1925">
          <cell r="A1925">
            <v>2030199</v>
          </cell>
          <cell r="B1925" t="str">
            <v>其他军费支出</v>
          </cell>
        </row>
        <row r="1926">
          <cell r="A1926">
            <v>2030199</v>
          </cell>
          <cell r="B1926" t="str">
            <v>其他军费支出</v>
          </cell>
        </row>
        <row r="1927">
          <cell r="A1927">
            <v>2030199</v>
          </cell>
          <cell r="B1927" t="str">
            <v>其他军费支出</v>
          </cell>
        </row>
        <row r="1928">
          <cell r="A1928">
            <v>2030199</v>
          </cell>
          <cell r="B1928" t="str">
            <v>其他军费支出</v>
          </cell>
        </row>
        <row r="1929">
          <cell r="A1929">
            <v>2030199</v>
          </cell>
          <cell r="B1929" t="str">
            <v>其他军费支出</v>
          </cell>
        </row>
        <row r="1930">
          <cell r="A1930">
            <v>2030199</v>
          </cell>
          <cell r="B1930" t="str">
            <v>其他军费支出</v>
          </cell>
        </row>
        <row r="1931">
          <cell r="A1931">
            <v>2030199</v>
          </cell>
          <cell r="B1931" t="str">
            <v>其他军费支出</v>
          </cell>
        </row>
        <row r="1932">
          <cell r="A1932">
            <v>2030199</v>
          </cell>
          <cell r="B1932" t="str">
            <v>其他军费支出</v>
          </cell>
        </row>
        <row r="1933">
          <cell r="A1933">
            <v>2030199</v>
          </cell>
          <cell r="B1933" t="str">
            <v>其他军费支出</v>
          </cell>
        </row>
        <row r="1934">
          <cell r="A1934">
            <v>2030199</v>
          </cell>
          <cell r="B1934" t="str">
            <v>其他军费支出</v>
          </cell>
        </row>
        <row r="1935">
          <cell r="A1935">
            <v>2080807</v>
          </cell>
          <cell r="B1935" t="str">
            <v>光荣院</v>
          </cell>
        </row>
        <row r="1936">
          <cell r="A1936">
            <v>2080807</v>
          </cell>
          <cell r="B1936" t="str">
            <v>光荣院</v>
          </cell>
        </row>
        <row r="1937">
          <cell r="A1937">
            <v>2080807</v>
          </cell>
          <cell r="B1937" t="str">
            <v>光荣院</v>
          </cell>
        </row>
        <row r="1938">
          <cell r="A1938">
            <v>2080807</v>
          </cell>
          <cell r="B1938" t="str">
            <v>光荣院</v>
          </cell>
        </row>
        <row r="1939">
          <cell r="A1939">
            <v>2080807</v>
          </cell>
          <cell r="B1939" t="str">
            <v>光荣院</v>
          </cell>
        </row>
        <row r="1940">
          <cell r="A1940">
            <v>2080807</v>
          </cell>
          <cell r="B1940" t="str">
            <v>光荣院</v>
          </cell>
        </row>
        <row r="1941">
          <cell r="A1941">
            <v>2080807</v>
          </cell>
          <cell r="B1941" t="str">
            <v>光荣院</v>
          </cell>
        </row>
        <row r="1942">
          <cell r="A1942">
            <v>2080807</v>
          </cell>
          <cell r="B1942" t="str">
            <v>光荣院</v>
          </cell>
        </row>
        <row r="1943">
          <cell r="A1943">
            <v>2080807</v>
          </cell>
          <cell r="B1943" t="str">
            <v>光荣院</v>
          </cell>
        </row>
        <row r="1944">
          <cell r="A1944">
            <v>2080807</v>
          </cell>
          <cell r="B1944" t="str">
            <v>光荣院</v>
          </cell>
        </row>
        <row r="1945">
          <cell r="A1945">
            <v>2080807</v>
          </cell>
          <cell r="B1945" t="str">
            <v>光荣院</v>
          </cell>
        </row>
        <row r="1946">
          <cell r="A1946">
            <v>2080807</v>
          </cell>
          <cell r="B1946" t="str">
            <v>光荣院</v>
          </cell>
        </row>
        <row r="1947">
          <cell r="A1947">
            <v>2080807</v>
          </cell>
          <cell r="B1947" t="str">
            <v>光荣院</v>
          </cell>
        </row>
        <row r="1948">
          <cell r="A1948">
            <v>2080807</v>
          </cell>
          <cell r="B1948" t="str">
            <v>光荣院</v>
          </cell>
        </row>
        <row r="1949">
          <cell r="A1949">
            <v>2080807</v>
          </cell>
          <cell r="B1949" t="str">
            <v>光荣院</v>
          </cell>
        </row>
        <row r="1950">
          <cell r="A1950">
            <v>2080807</v>
          </cell>
          <cell r="B1950" t="str">
            <v>光荣院</v>
          </cell>
        </row>
        <row r="1951">
          <cell r="A1951">
            <v>2080807</v>
          </cell>
          <cell r="B1951" t="str">
            <v>光荣院</v>
          </cell>
        </row>
        <row r="1952">
          <cell r="A1952">
            <v>2080807</v>
          </cell>
          <cell r="B1952" t="str">
            <v>光荣院</v>
          </cell>
        </row>
        <row r="1953">
          <cell r="A1953">
            <v>2080807</v>
          </cell>
          <cell r="B1953" t="str">
            <v>光荣院</v>
          </cell>
        </row>
        <row r="1954">
          <cell r="A1954">
            <v>2080807</v>
          </cell>
          <cell r="B1954" t="str">
            <v>光荣院</v>
          </cell>
        </row>
        <row r="1955">
          <cell r="A1955">
            <v>2080807</v>
          </cell>
          <cell r="B1955" t="str">
            <v>光荣院</v>
          </cell>
        </row>
        <row r="1956">
          <cell r="A1956">
            <v>2080807</v>
          </cell>
          <cell r="B1956" t="str">
            <v>光荣院</v>
          </cell>
        </row>
        <row r="1957">
          <cell r="A1957">
            <v>2080807</v>
          </cell>
          <cell r="B1957" t="str">
            <v>光荣院</v>
          </cell>
        </row>
        <row r="1958">
          <cell r="A1958">
            <v>2080807</v>
          </cell>
          <cell r="B1958" t="str">
            <v>光荣院</v>
          </cell>
        </row>
        <row r="1959">
          <cell r="A1959">
            <v>2080807</v>
          </cell>
          <cell r="B1959" t="str">
            <v>光荣院</v>
          </cell>
        </row>
        <row r="1960">
          <cell r="A1960">
            <v>2080807</v>
          </cell>
          <cell r="B1960" t="str">
            <v>光荣院</v>
          </cell>
        </row>
        <row r="1961">
          <cell r="A1961">
            <v>2080807</v>
          </cell>
          <cell r="B1961" t="str">
            <v>光荣院</v>
          </cell>
        </row>
        <row r="1962">
          <cell r="A1962">
            <v>2080807</v>
          </cell>
          <cell r="B1962" t="str">
            <v>光荣院</v>
          </cell>
        </row>
        <row r="1963">
          <cell r="A1963">
            <v>2080807</v>
          </cell>
          <cell r="B1963" t="str">
            <v>光荣院</v>
          </cell>
        </row>
        <row r="1964">
          <cell r="A1964">
            <v>2080807</v>
          </cell>
          <cell r="B1964" t="str">
            <v>光荣院</v>
          </cell>
        </row>
        <row r="1965">
          <cell r="A1965">
            <v>2080807</v>
          </cell>
          <cell r="B1965" t="str">
            <v>光荣院</v>
          </cell>
        </row>
        <row r="1966">
          <cell r="A1966">
            <v>2080807</v>
          </cell>
          <cell r="B1966" t="str">
            <v>光荣院</v>
          </cell>
        </row>
        <row r="1967">
          <cell r="A1967">
            <v>2080807</v>
          </cell>
          <cell r="B1967" t="str">
            <v>光荣院</v>
          </cell>
        </row>
        <row r="1968">
          <cell r="A1968">
            <v>2080807</v>
          </cell>
          <cell r="B1968" t="str">
            <v>光荣院</v>
          </cell>
        </row>
        <row r="1969">
          <cell r="A1969">
            <v>2080807</v>
          </cell>
          <cell r="B1969" t="str">
            <v>光荣院</v>
          </cell>
        </row>
        <row r="1970">
          <cell r="A1970">
            <v>2080807</v>
          </cell>
          <cell r="B1970" t="str">
            <v>光荣院</v>
          </cell>
        </row>
        <row r="1971">
          <cell r="A1971">
            <v>2080807</v>
          </cell>
          <cell r="B1971" t="str">
            <v>光荣院</v>
          </cell>
        </row>
        <row r="1972">
          <cell r="A1972">
            <v>2080807</v>
          </cell>
          <cell r="B1972" t="str">
            <v>光荣院</v>
          </cell>
        </row>
        <row r="1973">
          <cell r="A1973">
            <v>2080807</v>
          </cell>
          <cell r="B1973" t="str">
            <v>光荣院</v>
          </cell>
        </row>
        <row r="1974">
          <cell r="A1974">
            <v>2080807</v>
          </cell>
          <cell r="B1974" t="str">
            <v>光荣院</v>
          </cell>
        </row>
        <row r="1975">
          <cell r="A1975">
            <v>2080807</v>
          </cell>
          <cell r="B1975" t="str">
            <v>光荣院</v>
          </cell>
        </row>
        <row r="1976">
          <cell r="A1976">
            <v>2080807</v>
          </cell>
          <cell r="B1976" t="str">
            <v>光荣院</v>
          </cell>
        </row>
        <row r="1977">
          <cell r="A1977">
            <v>2080808</v>
          </cell>
          <cell r="B1977" t="str">
            <v>烈士纪念设施管理维护</v>
          </cell>
        </row>
        <row r="1978">
          <cell r="A1978">
            <v>2080808</v>
          </cell>
          <cell r="B1978" t="str">
            <v>烈士纪念设施管理维护</v>
          </cell>
        </row>
        <row r="1979">
          <cell r="A1979">
            <v>2080808</v>
          </cell>
          <cell r="B1979" t="str">
            <v>烈士纪念设施管理维护</v>
          </cell>
        </row>
        <row r="1980">
          <cell r="A1980">
            <v>2080808</v>
          </cell>
          <cell r="B1980" t="str">
            <v>烈士纪念设施管理维护</v>
          </cell>
        </row>
        <row r="1981">
          <cell r="A1981">
            <v>2080808</v>
          </cell>
          <cell r="B1981" t="str">
            <v>烈士纪念设施管理维护</v>
          </cell>
        </row>
        <row r="1982">
          <cell r="A1982">
            <v>2080808</v>
          </cell>
          <cell r="B1982" t="str">
            <v>烈士纪念设施管理维护</v>
          </cell>
        </row>
        <row r="1983">
          <cell r="A1983">
            <v>2080808</v>
          </cell>
          <cell r="B1983" t="str">
            <v>烈士纪念设施管理维护</v>
          </cell>
        </row>
        <row r="1984">
          <cell r="A1984">
            <v>2080808</v>
          </cell>
          <cell r="B1984" t="str">
            <v>烈士纪念设施管理维护</v>
          </cell>
        </row>
        <row r="1985">
          <cell r="A1985">
            <v>2080808</v>
          </cell>
          <cell r="B1985" t="str">
            <v>烈士纪念设施管理维护</v>
          </cell>
        </row>
        <row r="1986">
          <cell r="A1986">
            <v>2080808</v>
          </cell>
          <cell r="B1986" t="str">
            <v>烈士纪念设施管理维护</v>
          </cell>
        </row>
        <row r="1987">
          <cell r="A1987">
            <v>2080808</v>
          </cell>
          <cell r="B1987" t="str">
            <v>烈士纪念设施管理维护</v>
          </cell>
        </row>
        <row r="1988">
          <cell r="A1988">
            <v>2080808</v>
          </cell>
          <cell r="B1988" t="str">
            <v>烈士纪念设施管理维护</v>
          </cell>
        </row>
        <row r="1989">
          <cell r="A1989">
            <v>2080808</v>
          </cell>
          <cell r="B1989" t="str">
            <v>烈士纪念设施管理维护</v>
          </cell>
        </row>
        <row r="1990">
          <cell r="A1990">
            <v>2080808</v>
          </cell>
          <cell r="B1990" t="str">
            <v>烈士纪念设施管理维护</v>
          </cell>
        </row>
        <row r="1991">
          <cell r="A1991">
            <v>2080808</v>
          </cell>
          <cell r="B1991" t="str">
            <v>烈士纪念设施管理维护</v>
          </cell>
        </row>
        <row r="1992">
          <cell r="A1992">
            <v>2080808</v>
          </cell>
          <cell r="B1992" t="str">
            <v>烈士纪念设施管理维护</v>
          </cell>
        </row>
        <row r="1993">
          <cell r="A1993">
            <v>2080808</v>
          </cell>
          <cell r="B1993" t="str">
            <v>烈士纪念设施管理维护</v>
          </cell>
        </row>
        <row r="1994">
          <cell r="A1994">
            <v>2080808</v>
          </cell>
          <cell r="B1994" t="str">
            <v>烈士纪念设施管理维护</v>
          </cell>
        </row>
        <row r="1995">
          <cell r="A1995">
            <v>2080808</v>
          </cell>
          <cell r="B1995" t="str">
            <v>烈士纪念设施管理维护</v>
          </cell>
        </row>
        <row r="1996">
          <cell r="A1996">
            <v>2080808</v>
          </cell>
          <cell r="B1996" t="str">
            <v>烈士纪念设施管理维护</v>
          </cell>
        </row>
        <row r="1997">
          <cell r="A1997">
            <v>2080808</v>
          </cell>
          <cell r="B1997" t="str">
            <v>烈士纪念设施管理维护</v>
          </cell>
        </row>
        <row r="1998">
          <cell r="A1998">
            <v>2080808</v>
          </cell>
          <cell r="B1998" t="str">
            <v>烈士纪念设施管理维护</v>
          </cell>
        </row>
        <row r="1999">
          <cell r="A1999">
            <v>2080808</v>
          </cell>
          <cell r="B1999" t="str">
            <v>烈士纪念设施管理维护</v>
          </cell>
        </row>
        <row r="2000">
          <cell r="A2000">
            <v>2080808</v>
          </cell>
          <cell r="B2000" t="str">
            <v>烈士纪念设施管理维护</v>
          </cell>
        </row>
        <row r="2001">
          <cell r="A2001">
            <v>2080808</v>
          </cell>
          <cell r="B2001" t="str">
            <v>烈士纪念设施管理维护</v>
          </cell>
        </row>
        <row r="2002">
          <cell r="A2002">
            <v>2080808</v>
          </cell>
          <cell r="B2002" t="str">
            <v>烈士纪念设施管理维护</v>
          </cell>
        </row>
        <row r="2003">
          <cell r="A2003">
            <v>2080808</v>
          </cell>
          <cell r="B2003" t="str">
            <v>烈士纪念设施管理维护</v>
          </cell>
        </row>
        <row r="2004">
          <cell r="A2004">
            <v>2080808</v>
          </cell>
          <cell r="B2004" t="str">
            <v>烈士纪念设施管理维护</v>
          </cell>
        </row>
        <row r="2005">
          <cell r="A2005">
            <v>2080808</v>
          </cell>
          <cell r="B2005" t="str">
            <v>烈士纪念设施管理维护</v>
          </cell>
        </row>
        <row r="2006">
          <cell r="A2006">
            <v>2080808</v>
          </cell>
          <cell r="B2006" t="str">
            <v>烈士纪念设施管理维护</v>
          </cell>
        </row>
        <row r="2007">
          <cell r="A2007">
            <v>2080808</v>
          </cell>
          <cell r="B2007" t="str">
            <v>烈士纪念设施管理维护</v>
          </cell>
        </row>
        <row r="2008">
          <cell r="A2008">
            <v>2080808</v>
          </cell>
          <cell r="B2008" t="str">
            <v>烈士纪念设施管理维护</v>
          </cell>
        </row>
        <row r="2009">
          <cell r="A2009">
            <v>2080808</v>
          </cell>
          <cell r="B2009" t="str">
            <v>烈士纪念设施管理维护</v>
          </cell>
        </row>
        <row r="2010">
          <cell r="A2010">
            <v>2080808</v>
          </cell>
          <cell r="B2010" t="str">
            <v>烈士纪念设施管理维护</v>
          </cell>
        </row>
        <row r="2011">
          <cell r="A2011">
            <v>2080808</v>
          </cell>
          <cell r="B2011" t="str">
            <v>烈士纪念设施管理维护</v>
          </cell>
        </row>
        <row r="2012">
          <cell r="A2012">
            <v>2080808</v>
          </cell>
          <cell r="B2012" t="str">
            <v>烈士纪念设施管理维护</v>
          </cell>
        </row>
        <row r="2013">
          <cell r="A2013">
            <v>2080808</v>
          </cell>
          <cell r="B2013" t="str">
            <v>烈士纪念设施管理维护</v>
          </cell>
        </row>
        <row r="2014">
          <cell r="A2014">
            <v>2080808</v>
          </cell>
          <cell r="B2014" t="str">
            <v>烈士纪念设施管理维护</v>
          </cell>
        </row>
        <row r="2015">
          <cell r="A2015">
            <v>2080808</v>
          </cell>
          <cell r="B2015" t="str">
            <v>烈士纪念设施管理维护</v>
          </cell>
        </row>
        <row r="2016">
          <cell r="A2016">
            <v>2080808</v>
          </cell>
          <cell r="B2016" t="str">
            <v>烈士纪念设施管理维护</v>
          </cell>
        </row>
        <row r="2017">
          <cell r="A2017">
            <v>2080808</v>
          </cell>
          <cell r="B2017" t="str">
            <v>烈士纪念设施管理维护</v>
          </cell>
        </row>
        <row r="2018">
          <cell r="A2018">
            <v>2080808</v>
          </cell>
          <cell r="B2018" t="str">
            <v>烈士纪念设施管理维护</v>
          </cell>
        </row>
        <row r="2019">
          <cell r="A2019">
            <v>2100213</v>
          </cell>
          <cell r="B2019" t="str">
            <v>优抚医院</v>
          </cell>
        </row>
        <row r="2020">
          <cell r="A2020">
            <v>2100213</v>
          </cell>
          <cell r="B2020" t="str">
            <v>优抚医院</v>
          </cell>
        </row>
        <row r="2021">
          <cell r="A2021">
            <v>2100213</v>
          </cell>
          <cell r="B2021" t="str">
            <v>优抚医院</v>
          </cell>
        </row>
        <row r="2022">
          <cell r="A2022">
            <v>2100213</v>
          </cell>
          <cell r="B2022" t="str">
            <v>优抚医院</v>
          </cell>
        </row>
        <row r="2023">
          <cell r="A2023">
            <v>2100213</v>
          </cell>
          <cell r="B2023" t="str">
            <v>优抚医院</v>
          </cell>
        </row>
        <row r="2024">
          <cell r="A2024">
            <v>2100213</v>
          </cell>
          <cell r="B2024" t="str">
            <v>优抚医院</v>
          </cell>
        </row>
        <row r="2025">
          <cell r="A2025">
            <v>2100213</v>
          </cell>
          <cell r="B2025" t="str">
            <v>优抚医院</v>
          </cell>
        </row>
        <row r="2026">
          <cell r="A2026">
            <v>2100213</v>
          </cell>
          <cell r="B2026" t="str">
            <v>优抚医院</v>
          </cell>
        </row>
        <row r="2027">
          <cell r="A2027">
            <v>2100213</v>
          </cell>
          <cell r="B2027" t="str">
            <v>优抚医院</v>
          </cell>
        </row>
        <row r="2028">
          <cell r="A2028">
            <v>2100213</v>
          </cell>
          <cell r="B2028" t="str">
            <v>优抚医院</v>
          </cell>
        </row>
        <row r="2029">
          <cell r="A2029">
            <v>2100213</v>
          </cell>
          <cell r="B2029" t="str">
            <v>优抚医院</v>
          </cell>
        </row>
        <row r="2030">
          <cell r="A2030">
            <v>2100213</v>
          </cell>
          <cell r="B2030" t="str">
            <v>优抚医院</v>
          </cell>
        </row>
        <row r="2031">
          <cell r="A2031">
            <v>2100213</v>
          </cell>
          <cell r="B2031" t="str">
            <v>优抚医院</v>
          </cell>
        </row>
        <row r="2032">
          <cell r="A2032">
            <v>2100213</v>
          </cell>
          <cell r="B2032" t="str">
            <v>优抚医院</v>
          </cell>
        </row>
        <row r="2033">
          <cell r="A2033">
            <v>2100213</v>
          </cell>
          <cell r="B2033" t="str">
            <v>优抚医院</v>
          </cell>
        </row>
        <row r="2034">
          <cell r="A2034">
            <v>2100213</v>
          </cell>
          <cell r="B2034" t="str">
            <v>优抚医院</v>
          </cell>
        </row>
        <row r="2035">
          <cell r="A2035">
            <v>2100213</v>
          </cell>
          <cell r="B2035" t="str">
            <v>优抚医院</v>
          </cell>
        </row>
        <row r="2036">
          <cell r="A2036">
            <v>2100213</v>
          </cell>
          <cell r="B2036" t="str">
            <v>优抚医院</v>
          </cell>
        </row>
        <row r="2037">
          <cell r="A2037">
            <v>2100213</v>
          </cell>
          <cell r="B2037" t="str">
            <v>优抚医院</v>
          </cell>
        </row>
        <row r="2038">
          <cell r="A2038">
            <v>2100213</v>
          </cell>
          <cell r="B2038" t="str">
            <v>优抚医院</v>
          </cell>
        </row>
        <row r="2039">
          <cell r="A2039">
            <v>2100213</v>
          </cell>
          <cell r="B2039" t="str">
            <v>优抚医院</v>
          </cell>
        </row>
        <row r="2040">
          <cell r="A2040">
            <v>2100213</v>
          </cell>
          <cell r="B2040" t="str">
            <v>优抚医院</v>
          </cell>
        </row>
        <row r="2041">
          <cell r="A2041">
            <v>2100213</v>
          </cell>
          <cell r="B2041" t="str">
            <v>优抚医院</v>
          </cell>
        </row>
        <row r="2042">
          <cell r="A2042">
            <v>2100213</v>
          </cell>
          <cell r="B2042" t="str">
            <v>优抚医院</v>
          </cell>
        </row>
        <row r="2043">
          <cell r="A2043">
            <v>2100213</v>
          </cell>
          <cell r="B2043" t="str">
            <v>优抚医院</v>
          </cell>
        </row>
        <row r="2044">
          <cell r="A2044">
            <v>2100213</v>
          </cell>
          <cell r="B2044" t="str">
            <v>优抚医院</v>
          </cell>
        </row>
        <row r="2045">
          <cell r="A2045">
            <v>2100213</v>
          </cell>
          <cell r="B2045" t="str">
            <v>优抚医院</v>
          </cell>
        </row>
        <row r="2046">
          <cell r="A2046">
            <v>2100213</v>
          </cell>
          <cell r="B2046" t="str">
            <v>优抚医院</v>
          </cell>
        </row>
        <row r="2047">
          <cell r="A2047">
            <v>2100213</v>
          </cell>
          <cell r="B2047" t="str">
            <v>优抚医院</v>
          </cell>
        </row>
        <row r="2048">
          <cell r="A2048">
            <v>2100213</v>
          </cell>
          <cell r="B2048" t="str">
            <v>优抚医院</v>
          </cell>
        </row>
        <row r="2049">
          <cell r="A2049">
            <v>2100213</v>
          </cell>
          <cell r="B2049" t="str">
            <v>优抚医院</v>
          </cell>
        </row>
        <row r="2050">
          <cell r="A2050">
            <v>2100213</v>
          </cell>
          <cell r="B2050" t="str">
            <v>优抚医院</v>
          </cell>
        </row>
        <row r="2051">
          <cell r="A2051">
            <v>2100213</v>
          </cell>
          <cell r="B2051" t="str">
            <v>优抚医院</v>
          </cell>
        </row>
        <row r="2052">
          <cell r="A2052">
            <v>2100213</v>
          </cell>
          <cell r="B2052" t="str">
            <v>优抚医院</v>
          </cell>
        </row>
        <row r="2053">
          <cell r="A2053">
            <v>2100213</v>
          </cell>
          <cell r="B2053" t="str">
            <v>优抚医院</v>
          </cell>
        </row>
        <row r="2054">
          <cell r="A2054">
            <v>2100213</v>
          </cell>
          <cell r="B2054" t="str">
            <v>优抚医院</v>
          </cell>
        </row>
        <row r="2055">
          <cell r="A2055">
            <v>2100213</v>
          </cell>
          <cell r="B2055" t="str">
            <v>优抚医院</v>
          </cell>
        </row>
        <row r="2056">
          <cell r="A2056">
            <v>2100213</v>
          </cell>
          <cell r="B2056" t="str">
            <v>优抚医院</v>
          </cell>
        </row>
        <row r="2057">
          <cell r="A2057">
            <v>2100213</v>
          </cell>
          <cell r="B2057" t="str">
            <v>优抚医院</v>
          </cell>
        </row>
        <row r="2058">
          <cell r="A2058">
            <v>2100213</v>
          </cell>
          <cell r="B2058" t="str">
            <v>优抚医院</v>
          </cell>
        </row>
        <row r="2059">
          <cell r="A2059">
            <v>2100213</v>
          </cell>
          <cell r="B2059" t="str">
            <v>优抚医院</v>
          </cell>
        </row>
        <row r="2060">
          <cell r="A2060">
            <v>2100213</v>
          </cell>
          <cell r="B2060" t="str">
            <v>优抚医院</v>
          </cell>
        </row>
        <row r="2061">
          <cell r="A2061">
            <v>2110405</v>
          </cell>
          <cell r="B2061" t="str">
            <v>草原生态修复治理</v>
          </cell>
        </row>
        <row r="2062">
          <cell r="A2062">
            <v>2110405</v>
          </cell>
          <cell r="B2062" t="str">
            <v>草原生态修复治理</v>
          </cell>
        </row>
        <row r="2063">
          <cell r="A2063">
            <v>2110405</v>
          </cell>
          <cell r="B2063" t="str">
            <v>草原生态修复治理</v>
          </cell>
        </row>
        <row r="2064">
          <cell r="A2064">
            <v>2110405</v>
          </cell>
          <cell r="B2064" t="str">
            <v>草原生态修复治理</v>
          </cell>
        </row>
        <row r="2065">
          <cell r="A2065">
            <v>2110405</v>
          </cell>
          <cell r="B2065" t="str">
            <v>草原生态修复治理</v>
          </cell>
        </row>
        <row r="2066">
          <cell r="A2066">
            <v>2110405</v>
          </cell>
          <cell r="B2066" t="str">
            <v>草原生态修复治理</v>
          </cell>
        </row>
        <row r="2067">
          <cell r="A2067">
            <v>2110405</v>
          </cell>
          <cell r="B2067" t="str">
            <v>草原生态修复治理</v>
          </cell>
        </row>
        <row r="2068">
          <cell r="A2068">
            <v>2110405</v>
          </cell>
          <cell r="B2068" t="str">
            <v>草原生态修复治理</v>
          </cell>
        </row>
        <row r="2069">
          <cell r="A2069">
            <v>2110405</v>
          </cell>
          <cell r="B2069" t="str">
            <v>草原生态修复治理</v>
          </cell>
        </row>
        <row r="2070">
          <cell r="A2070">
            <v>2110405</v>
          </cell>
          <cell r="B2070" t="str">
            <v>草原生态修复治理</v>
          </cell>
        </row>
        <row r="2071">
          <cell r="A2071">
            <v>2110405</v>
          </cell>
          <cell r="B2071" t="str">
            <v>草原生态修复治理</v>
          </cell>
        </row>
        <row r="2072">
          <cell r="A2072">
            <v>2110405</v>
          </cell>
          <cell r="B2072" t="str">
            <v>草原生态修复治理</v>
          </cell>
        </row>
        <row r="2073">
          <cell r="A2073">
            <v>2110405</v>
          </cell>
          <cell r="B2073" t="str">
            <v>草原生态修复治理</v>
          </cell>
        </row>
        <row r="2074">
          <cell r="A2074">
            <v>2110405</v>
          </cell>
          <cell r="B2074" t="str">
            <v>草原生态修复治理</v>
          </cell>
        </row>
        <row r="2075">
          <cell r="A2075">
            <v>2110405</v>
          </cell>
          <cell r="B2075" t="str">
            <v>草原生态修复治理</v>
          </cell>
        </row>
        <row r="2076">
          <cell r="A2076">
            <v>2110405</v>
          </cell>
          <cell r="B2076" t="str">
            <v>草原生态修复治理</v>
          </cell>
        </row>
        <row r="2077">
          <cell r="A2077">
            <v>2110405</v>
          </cell>
          <cell r="B2077" t="str">
            <v>草原生态修复治理</v>
          </cell>
        </row>
        <row r="2078">
          <cell r="A2078">
            <v>2110405</v>
          </cell>
          <cell r="B2078" t="str">
            <v>草原生态修复治理</v>
          </cell>
        </row>
        <row r="2079">
          <cell r="A2079">
            <v>2110405</v>
          </cell>
          <cell r="B2079" t="str">
            <v>草原生态修复治理</v>
          </cell>
        </row>
        <row r="2080">
          <cell r="A2080">
            <v>2110405</v>
          </cell>
          <cell r="B2080" t="str">
            <v>草原生态修复治理</v>
          </cell>
        </row>
        <row r="2081">
          <cell r="A2081">
            <v>2110405</v>
          </cell>
          <cell r="B2081" t="str">
            <v>草原生态修复治理</v>
          </cell>
        </row>
        <row r="2082">
          <cell r="A2082">
            <v>2110405</v>
          </cell>
          <cell r="B2082" t="str">
            <v>草原生态修复治理</v>
          </cell>
        </row>
        <row r="2083">
          <cell r="A2083">
            <v>2110405</v>
          </cell>
          <cell r="B2083" t="str">
            <v>草原生态修复治理</v>
          </cell>
        </row>
        <row r="2084">
          <cell r="A2084">
            <v>2110405</v>
          </cell>
          <cell r="B2084" t="str">
            <v>草原生态修复治理</v>
          </cell>
        </row>
        <row r="2085">
          <cell r="A2085">
            <v>2110405</v>
          </cell>
          <cell r="B2085" t="str">
            <v>草原生态修复治理</v>
          </cell>
        </row>
        <row r="2086">
          <cell r="A2086">
            <v>2110405</v>
          </cell>
          <cell r="B2086" t="str">
            <v>草原生态修复治理</v>
          </cell>
        </row>
        <row r="2087">
          <cell r="A2087">
            <v>2110405</v>
          </cell>
          <cell r="B2087" t="str">
            <v>草原生态修复治理</v>
          </cell>
        </row>
        <row r="2088">
          <cell r="A2088">
            <v>2110405</v>
          </cell>
          <cell r="B2088" t="str">
            <v>草原生态修复治理</v>
          </cell>
        </row>
        <row r="2089">
          <cell r="A2089">
            <v>2110405</v>
          </cell>
          <cell r="B2089" t="str">
            <v>草原生态修复治理</v>
          </cell>
        </row>
        <row r="2090">
          <cell r="A2090">
            <v>2110405</v>
          </cell>
          <cell r="B2090" t="str">
            <v>草原生态修复治理</v>
          </cell>
        </row>
        <row r="2091">
          <cell r="A2091">
            <v>2110405</v>
          </cell>
          <cell r="B2091" t="str">
            <v>草原生态修复治理</v>
          </cell>
        </row>
        <row r="2092">
          <cell r="A2092">
            <v>2110405</v>
          </cell>
          <cell r="B2092" t="str">
            <v>草原生态修复治理</v>
          </cell>
        </row>
        <row r="2093">
          <cell r="A2093">
            <v>2110405</v>
          </cell>
          <cell r="B2093" t="str">
            <v>草原生态修复治理</v>
          </cell>
        </row>
        <row r="2094">
          <cell r="A2094">
            <v>2110405</v>
          </cell>
          <cell r="B2094" t="str">
            <v>草原生态修复治理</v>
          </cell>
        </row>
        <row r="2095">
          <cell r="A2095">
            <v>2110405</v>
          </cell>
          <cell r="B2095" t="str">
            <v>草原生态修复治理</v>
          </cell>
        </row>
        <row r="2096">
          <cell r="A2096">
            <v>2110405</v>
          </cell>
          <cell r="B2096" t="str">
            <v>草原生态修复治理</v>
          </cell>
        </row>
        <row r="2097">
          <cell r="A2097">
            <v>2110405</v>
          </cell>
          <cell r="B2097" t="str">
            <v>草原生态修复治理</v>
          </cell>
        </row>
        <row r="2098">
          <cell r="A2098">
            <v>2110405</v>
          </cell>
          <cell r="B2098" t="str">
            <v>草原生态修复治理</v>
          </cell>
        </row>
        <row r="2099">
          <cell r="A2099">
            <v>2110405</v>
          </cell>
          <cell r="B2099" t="str">
            <v>草原生态修复治理</v>
          </cell>
        </row>
        <row r="2100">
          <cell r="A2100">
            <v>2110405</v>
          </cell>
          <cell r="B2100" t="str">
            <v>草原生态修复治理</v>
          </cell>
        </row>
        <row r="2101">
          <cell r="A2101">
            <v>2110405</v>
          </cell>
          <cell r="B2101" t="str">
            <v>草原生态修复治理</v>
          </cell>
        </row>
        <row r="2102">
          <cell r="A2102">
            <v>2110405</v>
          </cell>
          <cell r="B2102" t="str">
            <v>草原生态修复治理</v>
          </cell>
        </row>
        <row r="2103">
          <cell r="A2103">
            <v>2110406</v>
          </cell>
          <cell r="B2103" t="str">
            <v>自然保护地</v>
          </cell>
        </row>
        <row r="2104">
          <cell r="A2104">
            <v>2110406</v>
          </cell>
          <cell r="B2104" t="str">
            <v>自然保护地</v>
          </cell>
        </row>
        <row r="2105">
          <cell r="A2105">
            <v>2110406</v>
          </cell>
          <cell r="B2105" t="str">
            <v>自然保护地</v>
          </cell>
        </row>
        <row r="2106">
          <cell r="A2106">
            <v>2110406</v>
          </cell>
          <cell r="B2106" t="str">
            <v>自然保护地</v>
          </cell>
        </row>
        <row r="2107">
          <cell r="A2107">
            <v>2110406</v>
          </cell>
          <cell r="B2107" t="str">
            <v>自然保护地</v>
          </cell>
        </row>
        <row r="2108">
          <cell r="A2108">
            <v>2110406</v>
          </cell>
          <cell r="B2108" t="str">
            <v>自然保护地</v>
          </cell>
        </row>
        <row r="2109">
          <cell r="A2109">
            <v>2110406</v>
          </cell>
          <cell r="B2109" t="str">
            <v>自然保护地</v>
          </cell>
        </row>
        <row r="2110">
          <cell r="A2110">
            <v>2110406</v>
          </cell>
          <cell r="B2110" t="str">
            <v>自然保护地</v>
          </cell>
        </row>
        <row r="2111">
          <cell r="A2111">
            <v>2110406</v>
          </cell>
          <cell r="B2111" t="str">
            <v>自然保护地</v>
          </cell>
        </row>
        <row r="2112">
          <cell r="A2112">
            <v>2110406</v>
          </cell>
          <cell r="B2112" t="str">
            <v>自然保护地</v>
          </cell>
        </row>
        <row r="2113">
          <cell r="A2113">
            <v>2110406</v>
          </cell>
          <cell r="B2113" t="str">
            <v>自然保护地</v>
          </cell>
        </row>
        <row r="2114">
          <cell r="A2114">
            <v>2110406</v>
          </cell>
          <cell r="B2114" t="str">
            <v>自然保护地</v>
          </cell>
        </row>
        <row r="2115">
          <cell r="A2115">
            <v>2110406</v>
          </cell>
          <cell r="B2115" t="str">
            <v>自然保护地</v>
          </cell>
        </row>
        <row r="2116">
          <cell r="A2116">
            <v>2110406</v>
          </cell>
          <cell r="B2116" t="str">
            <v>自然保护地</v>
          </cell>
        </row>
        <row r="2117">
          <cell r="A2117">
            <v>2110406</v>
          </cell>
          <cell r="B2117" t="str">
            <v>自然保护地</v>
          </cell>
        </row>
        <row r="2118">
          <cell r="A2118">
            <v>2110406</v>
          </cell>
          <cell r="B2118" t="str">
            <v>自然保护地</v>
          </cell>
        </row>
        <row r="2119">
          <cell r="A2119">
            <v>2110406</v>
          </cell>
          <cell r="B2119" t="str">
            <v>自然保护地</v>
          </cell>
        </row>
        <row r="2120">
          <cell r="A2120">
            <v>2110406</v>
          </cell>
          <cell r="B2120" t="str">
            <v>自然保护地</v>
          </cell>
        </row>
        <row r="2121">
          <cell r="A2121">
            <v>2110406</v>
          </cell>
          <cell r="B2121" t="str">
            <v>自然保护地</v>
          </cell>
        </row>
        <row r="2122">
          <cell r="A2122">
            <v>2110406</v>
          </cell>
          <cell r="B2122" t="str">
            <v>自然保护地</v>
          </cell>
        </row>
        <row r="2123">
          <cell r="A2123">
            <v>2110406</v>
          </cell>
          <cell r="B2123" t="str">
            <v>自然保护地</v>
          </cell>
        </row>
        <row r="2124">
          <cell r="A2124">
            <v>2110406</v>
          </cell>
          <cell r="B2124" t="str">
            <v>自然保护地</v>
          </cell>
        </row>
        <row r="2125">
          <cell r="A2125">
            <v>2110406</v>
          </cell>
          <cell r="B2125" t="str">
            <v>自然保护地</v>
          </cell>
        </row>
        <row r="2126">
          <cell r="A2126">
            <v>2110406</v>
          </cell>
          <cell r="B2126" t="str">
            <v>自然保护地</v>
          </cell>
        </row>
        <row r="2127">
          <cell r="A2127">
            <v>2110406</v>
          </cell>
          <cell r="B2127" t="str">
            <v>自然保护地</v>
          </cell>
        </row>
        <row r="2128">
          <cell r="A2128">
            <v>2110406</v>
          </cell>
          <cell r="B2128" t="str">
            <v>自然保护地</v>
          </cell>
        </row>
        <row r="2129">
          <cell r="A2129">
            <v>2110406</v>
          </cell>
          <cell r="B2129" t="str">
            <v>自然保护地</v>
          </cell>
        </row>
        <row r="2130">
          <cell r="A2130">
            <v>2110406</v>
          </cell>
          <cell r="B2130" t="str">
            <v>自然保护地</v>
          </cell>
        </row>
        <row r="2131">
          <cell r="A2131">
            <v>2110406</v>
          </cell>
          <cell r="B2131" t="str">
            <v>自然保护地</v>
          </cell>
        </row>
        <row r="2132">
          <cell r="A2132">
            <v>2110406</v>
          </cell>
          <cell r="B2132" t="str">
            <v>自然保护地</v>
          </cell>
        </row>
        <row r="2133">
          <cell r="A2133">
            <v>2110406</v>
          </cell>
          <cell r="B2133" t="str">
            <v>自然保护地</v>
          </cell>
        </row>
        <row r="2134">
          <cell r="A2134">
            <v>2110406</v>
          </cell>
          <cell r="B2134" t="str">
            <v>自然保护地</v>
          </cell>
        </row>
        <row r="2135">
          <cell r="A2135">
            <v>2110406</v>
          </cell>
          <cell r="B2135" t="str">
            <v>自然保护地</v>
          </cell>
        </row>
        <row r="2136">
          <cell r="A2136">
            <v>2110406</v>
          </cell>
          <cell r="B2136" t="str">
            <v>自然保护地</v>
          </cell>
        </row>
        <row r="2137">
          <cell r="A2137">
            <v>2110406</v>
          </cell>
          <cell r="B2137" t="str">
            <v>自然保护地</v>
          </cell>
        </row>
        <row r="2138">
          <cell r="A2138">
            <v>2110406</v>
          </cell>
          <cell r="B2138" t="str">
            <v>自然保护地</v>
          </cell>
        </row>
        <row r="2139">
          <cell r="A2139">
            <v>2110406</v>
          </cell>
          <cell r="B2139" t="str">
            <v>自然保护地</v>
          </cell>
        </row>
        <row r="2140">
          <cell r="A2140">
            <v>2110406</v>
          </cell>
          <cell r="B2140" t="str">
            <v>自然保护地</v>
          </cell>
        </row>
        <row r="2141">
          <cell r="A2141">
            <v>2110406</v>
          </cell>
          <cell r="B2141" t="str">
            <v>自然保护地</v>
          </cell>
        </row>
        <row r="2142">
          <cell r="A2142">
            <v>2110406</v>
          </cell>
          <cell r="B2142" t="str">
            <v>自然保护地</v>
          </cell>
        </row>
        <row r="2143">
          <cell r="A2143">
            <v>2110406</v>
          </cell>
          <cell r="B2143" t="str">
            <v>自然保护地</v>
          </cell>
        </row>
        <row r="2144">
          <cell r="A2144">
            <v>2110406</v>
          </cell>
          <cell r="B2144" t="str">
            <v>自然保护地</v>
          </cell>
        </row>
        <row r="2145">
          <cell r="A2145">
            <v>2120814</v>
          </cell>
          <cell r="B2145" t="str">
            <v>农业生产发展支出</v>
          </cell>
        </row>
        <row r="2146">
          <cell r="A2146">
            <v>2120815</v>
          </cell>
          <cell r="B2146" t="str">
            <v>农村社会事业支出</v>
          </cell>
        </row>
        <row r="2147">
          <cell r="A2147">
            <v>2120816</v>
          </cell>
          <cell r="B2147" t="str">
            <v>农业农村生态环境支出</v>
          </cell>
        </row>
        <row r="2148">
          <cell r="A2148">
            <v>2300918</v>
          </cell>
          <cell r="B2148" t="str">
            <v>国有资本经营预算年终结余</v>
          </cell>
        </row>
        <row r="2149">
          <cell r="A2149">
            <v>2310201</v>
          </cell>
          <cell r="B2149" t="str">
            <v>中央政府境外发行主权债券还本支出</v>
          </cell>
        </row>
        <row r="2150">
          <cell r="A2150">
            <v>2310201</v>
          </cell>
          <cell r="B2150" t="str">
            <v>中央政府境外发行主权债券还本支出</v>
          </cell>
        </row>
        <row r="2151">
          <cell r="A2151">
            <v>2310201</v>
          </cell>
          <cell r="B2151" t="str">
            <v>中央政府境外发行主权债券还本支出</v>
          </cell>
        </row>
        <row r="2152">
          <cell r="A2152">
            <v>2310201</v>
          </cell>
          <cell r="B2152" t="str">
            <v>中央政府境外发行主权债券还本支出</v>
          </cell>
        </row>
        <row r="2153">
          <cell r="A2153">
            <v>2310201</v>
          </cell>
          <cell r="B2153" t="str">
            <v>中央政府境外发行主权债券还本支出</v>
          </cell>
        </row>
        <row r="2154">
          <cell r="A2154">
            <v>2310201</v>
          </cell>
          <cell r="B2154" t="str">
            <v>中央政府境外发行主权债券还本支出</v>
          </cell>
        </row>
        <row r="2155">
          <cell r="A2155">
            <v>2310201</v>
          </cell>
          <cell r="B2155" t="str">
            <v>中央政府境外发行主权债券还本支出</v>
          </cell>
        </row>
        <row r="2156">
          <cell r="A2156">
            <v>2310201</v>
          </cell>
          <cell r="B2156" t="str">
            <v>中央政府境外发行主权债券还本支出</v>
          </cell>
        </row>
        <row r="2157">
          <cell r="A2157">
            <v>2310201</v>
          </cell>
          <cell r="B2157" t="str">
            <v>中央政府境外发行主权债券还本支出</v>
          </cell>
        </row>
        <row r="2158">
          <cell r="A2158">
            <v>2310201</v>
          </cell>
          <cell r="B2158" t="str">
            <v>中央政府境外发行主权债券还本支出</v>
          </cell>
        </row>
        <row r="2159">
          <cell r="A2159">
            <v>2310201</v>
          </cell>
          <cell r="B2159" t="str">
            <v>中央政府境外发行主权债券还本支出</v>
          </cell>
        </row>
        <row r="2160">
          <cell r="A2160">
            <v>2310201</v>
          </cell>
          <cell r="B2160" t="str">
            <v>中央政府境外发行主权债券还本支出</v>
          </cell>
        </row>
        <row r="2161">
          <cell r="A2161">
            <v>2310201</v>
          </cell>
          <cell r="B2161" t="str">
            <v>中央政府境外发行主权债券还本支出</v>
          </cell>
        </row>
        <row r="2162">
          <cell r="A2162">
            <v>2310201</v>
          </cell>
          <cell r="B2162" t="str">
            <v>中央政府境外发行主权债券还本支出</v>
          </cell>
        </row>
        <row r="2163">
          <cell r="A2163">
            <v>2310201</v>
          </cell>
          <cell r="B2163" t="str">
            <v>中央政府境外发行主权债券还本支出</v>
          </cell>
        </row>
        <row r="2164">
          <cell r="A2164">
            <v>2310201</v>
          </cell>
          <cell r="B2164" t="str">
            <v>中央政府境外发行主权债券还本支出</v>
          </cell>
        </row>
        <row r="2165">
          <cell r="A2165">
            <v>2310201</v>
          </cell>
          <cell r="B2165" t="str">
            <v>中央政府境外发行主权债券还本支出</v>
          </cell>
        </row>
        <row r="2166">
          <cell r="A2166">
            <v>2310201</v>
          </cell>
          <cell r="B2166" t="str">
            <v>中央政府境外发行主权债券还本支出</v>
          </cell>
        </row>
        <row r="2167">
          <cell r="A2167">
            <v>2310201</v>
          </cell>
          <cell r="B2167" t="str">
            <v>中央政府境外发行主权债券还本支出</v>
          </cell>
        </row>
        <row r="2168">
          <cell r="A2168">
            <v>2310201</v>
          </cell>
          <cell r="B2168" t="str">
            <v>中央政府境外发行主权债券还本支出</v>
          </cell>
        </row>
        <row r="2169">
          <cell r="A2169">
            <v>2310201</v>
          </cell>
          <cell r="B2169" t="str">
            <v>中央政府境外发行主权债券还本支出</v>
          </cell>
        </row>
        <row r="2170">
          <cell r="A2170">
            <v>2310201</v>
          </cell>
          <cell r="B2170" t="str">
            <v>中央政府境外发行主权债券还本支出</v>
          </cell>
        </row>
        <row r="2171">
          <cell r="A2171">
            <v>2310201</v>
          </cell>
          <cell r="B2171" t="str">
            <v>中央政府境外发行主权债券还本支出</v>
          </cell>
        </row>
        <row r="2172">
          <cell r="A2172">
            <v>2310201</v>
          </cell>
          <cell r="B2172" t="str">
            <v>中央政府境外发行主权债券还本支出</v>
          </cell>
        </row>
        <row r="2173">
          <cell r="A2173">
            <v>2310201</v>
          </cell>
          <cell r="B2173" t="str">
            <v>中央政府境外发行主权债券还本支出</v>
          </cell>
        </row>
        <row r="2174">
          <cell r="A2174">
            <v>2310201</v>
          </cell>
          <cell r="B2174" t="str">
            <v>中央政府境外发行主权债券还本支出</v>
          </cell>
        </row>
        <row r="2175">
          <cell r="A2175">
            <v>2310201</v>
          </cell>
          <cell r="B2175" t="str">
            <v>中央政府境外发行主权债券还本支出</v>
          </cell>
        </row>
        <row r="2176">
          <cell r="A2176">
            <v>2310201</v>
          </cell>
          <cell r="B2176" t="str">
            <v>中央政府境外发行主权债券还本支出</v>
          </cell>
        </row>
        <row r="2177">
          <cell r="A2177">
            <v>2310201</v>
          </cell>
          <cell r="B2177" t="str">
            <v>中央政府境外发行主权债券还本支出</v>
          </cell>
        </row>
        <row r="2178">
          <cell r="A2178">
            <v>2310201</v>
          </cell>
          <cell r="B2178" t="str">
            <v>中央政府境外发行主权债券还本支出</v>
          </cell>
        </row>
        <row r="2179">
          <cell r="A2179">
            <v>2310201</v>
          </cell>
          <cell r="B2179" t="str">
            <v>中央政府境外发行主权债券还本支出</v>
          </cell>
        </row>
        <row r="2180">
          <cell r="A2180">
            <v>2310201</v>
          </cell>
          <cell r="B2180" t="str">
            <v>中央政府境外发行主权债券还本支出</v>
          </cell>
        </row>
        <row r="2181">
          <cell r="A2181">
            <v>2310201</v>
          </cell>
          <cell r="B2181" t="str">
            <v>中央政府境外发行主权债券还本支出</v>
          </cell>
        </row>
        <row r="2182">
          <cell r="A2182">
            <v>2310201</v>
          </cell>
          <cell r="B2182" t="str">
            <v>中央政府境外发行主权债券还本支出</v>
          </cell>
        </row>
        <row r="2183">
          <cell r="A2183">
            <v>2310201</v>
          </cell>
          <cell r="B2183" t="str">
            <v>中央政府境外发行主权债券还本支出</v>
          </cell>
        </row>
        <row r="2184">
          <cell r="A2184">
            <v>2310201</v>
          </cell>
          <cell r="B2184" t="str">
            <v>中央政府境外发行主权债券还本支出</v>
          </cell>
        </row>
        <row r="2185">
          <cell r="A2185">
            <v>2310201</v>
          </cell>
          <cell r="B2185" t="str">
            <v>中央政府境外发行主权债券还本支出</v>
          </cell>
        </row>
        <row r="2186">
          <cell r="A2186">
            <v>2310201</v>
          </cell>
          <cell r="B2186" t="str">
            <v>中央政府境外发行主权债券还本支出</v>
          </cell>
        </row>
        <row r="2187">
          <cell r="A2187">
            <v>2310201</v>
          </cell>
          <cell r="B2187" t="str">
            <v>中央政府境外发行主权债券还本支出</v>
          </cell>
        </row>
        <row r="2188">
          <cell r="A2188">
            <v>2310201</v>
          </cell>
          <cell r="B2188" t="str">
            <v>中央政府境外发行主权债券还本支出</v>
          </cell>
        </row>
        <row r="2189">
          <cell r="A2189">
            <v>2310201</v>
          </cell>
          <cell r="B2189" t="str">
            <v>中央政府境外发行主权债券还本支出</v>
          </cell>
        </row>
        <row r="2190">
          <cell r="A2190">
            <v>2310201</v>
          </cell>
          <cell r="B2190" t="str">
            <v>中央政府境外发行主权债券还本支出</v>
          </cell>
        </row>
        <row r="2191">
          <cell r="A2191">
            <v>2310202</v>
          </cell>
          <cell r="B2191" t="str">
            <v>中央政府向外国政府借款还本支出</v>
          </cell>
        </row>
        <row r="2192">
          <cell r="A2192">
            <v>2310202</v>
          </cell>
          <cell r="B2192" t="str">
            <v>中央政府向外国政府借款还本支出</v>
          </cell>
        </row>
        <row r="2193">
          <cell r="A2193">
            <v>2310202</v>
          </cell>
          <cell r="B2193" t="str">
            <v>中央政府向外国政府借款还本支出</v>
          </cell>
        </row>
        <row r="2194">
          <cell r="A2194">
            <v>2310202</v>
          </cell>
          <cell r="B2194" t="str">
            <v>中央政府向外国政府借款还本支出</v>
          </cell>
        </row>
        <row r="2195">
          <cell r="A2195">
            <v>2310202</v>
          </cell>
          <cell r="B2195" t="str">
            <v>中央政府向外国政府借款还本支出</v>
          </cell>
        </row>
        <row r="2196">
          <cell r="A2196">
            <v>2310202</v>
          </cell>
          <cell r="B2196" t="str">
            <v>中央政府向外国政府借款还本支出</v>
          </cell>
        </row>
        <row r="2197">
          <cell r="A2197">
            <v>2310202</v>
          </cell>
          <cell r="B2197" t="str">
            <v>中央政府向外国政府借款还本支出</v>
          </cell>
        </row>
        <row r="2198">
          <cell r="A2198">
            <v>2310202</v>
          </cell>
          <cell r="B2198" t="str">
            <v>中央政府向外国政府借款还本支出</v>
          </cell>
        </row>
        <row r="2199">
          <cell r="A2199">
            <v>2310202</v>
          </cell>
          <cell r="B2199" t="str">
            <v>中央政府向外国政府借款还本支出</v>
          </cell>
        </row>
        <row r="2200">
          <cell r="A2200">
            <v>2310202</v>
          </cell>
          <cell r="B2200" t="str">
            <v>中央政府向外国政府借款还本支出</v>
          </cell>
        </row>
        <row r="2201">
          <cell r="A2201">
            <v>2310202</v>
          </cell>
          <cell r="B2201" t="str">
            <v>中央政府向外国政府借款还本支出</v>
          </cell>
        </row>
        <row r="2202">
          <cell r="A2202">
            <v>2310202</v>
          </cell>
          <cell r="B2202" t="str">
            <v>中央政府向外国政府借款还本支出</v>
          </cell>
        </row>
        <row r="2203">
          <cell r="A2203">
            <v>2310202</v>
          </cell>
          <cell r="B2203" t="str">
            <v>中央政府向外国政府借款还本支出</v>
          </cell>
        </row>
        <row r="2204">
          <cell r="A2204">
            <v>2310202</v>
          </cell>
          <cell r="B2204" t="str">
            <v>中央政府向外国政府借款还本支出</v>
          </cell>
        </row>
        <row r="2205">
          <cell r="A2205">
            <v>2310202</v>
          </cell>
          <cell r="B2205" t="str">
            <v>中央政府向外国政府借款还本支出</v>
          </cell>
        </row>
        <row r="2206">
          <cell r="A2206">
            <v>2310202</v>
          </cell>
          <cell r="B2206" t="str">
            <v>中央政府向外国政府借款还本支出</v>
          </cell>
        </row>
        <row r="2207">
          <cell r="A2207">
            <v>2310202</v>
          </cell>
          <cell r="B2207" t="str">
            <v>中央政府向外国政府借款还本支出</v>
          </cell>
        </row>
        <row r="2208">
          <cell r="A2208">
            <v>2310202</v>
          </cell>
          <cell r="B2208" t="str">
            <v>中央政府向外国政府借款还本支出</v>
          </cell>
        </row>
        <row r="2209">
          <cell r="A2209">
            <v>2310202</v>
          </cell>
          <cell r="B2209" t="str">
            <v>中央政府向外国政府借款还本支出</v>
          </cell>
        </row>
        <row r="2210">
          <cell r="A2210">
            <v>2310202</v>
          </cell>
          <cell r="B2210" t="str">
            <v>中央政府向外国政府借款还本支出</v>
          </cell>
        </row>
        <row r="2211">
          <cell r="A2211">
            <v>2310202</v>
          </cell>
          <cell r="B2211" t="str">
            <v>中央政府向外国政府借款还本支出</v>
          </cell>
        </row>
        <row r="2212">
          <cell r="A2212">
            <v>2310202</v>
          </cell>
          <cell r="B2212" t="str">
            <v>中央政府向外国政府借款还本支出</v>
          </cell>
        </row>
        <row r="2213">
          <cell r="A2213">
            <v>2310202</v>
          </cell>
          <cell r="B2213" t="str">
            <v>中央政府向外国政府借款还本支出</v>
          </cell>
        </row>
        <row r="2214">
          <cell r="A2214">
            <v>2310202</v>
          </cell>
          <cell r="B2214" t="str">
            <v>中央政府向外国政府借款还本支出</v>
          </cell>
        </row>
        <row r="2215">
          <cell r="A2215">
            <v>2310202</v>
          </cell>
          <cell r="B2215" t="str">
            <v>中央政府向外国政府借款还本支出</v>
          </cell>
        </row>
        <row r="2216">
          <cell r="A2216">
            <v>2310202</v>
          </cell>
          <cell r="B2216" t="str">
            <v>中央政府向外国政府借款还本支出</v>
          </cell>
        </row>
        <row r="2217">
          <cell r="A2217">
            <v>2310202</v>
          </cell>
          <cell r="B2217" t="str">
            <v>中央政府向外国政府借款还本支出</v>
          </cell>
        </row>
        <row r="2218">
          <cell r="A2218">
            <v>2310202</v>
          </cell>
          <cell r="B2218" t="str">
            <v>中央政府向外国政府借款还本支出</v>
          </cell>
        </row>
        <row r="2219">
          <cell r="A2219">
            <v>2310202</v>
          </cell>
          <cell r="B2219" t="str">
            <v>中央政府向外国政府借款还本支出</v>
          </cell>
        </row>
        <row r="2220">
          <cell r="A2220">
            <v>2310202</v>
          </cell>
          <cell r="B2220" t="str">
            <v>中央政府向外国政府借款还本支出</v>
          </cell>
        </row>
        <row r="2221">
          <cell r="A2221">
            <v>2310202</v>
          </cell>
          <cell r="B2221" t="str">
            <v>中央政府向外国政府借款还本支出</v>
          </cell>
        </row>
        <row r="2222">
          <cell r="A2222">
            <v>2310202</v>
          </cell>
          <cell r="B2222" t="str">
            <v>中央政府向外国政府借款还本支出</v>
          </cell>
        </row>
        <row r="2223">
          <cell r="A2223">
            <v>2310202</v>
          </cell>
          <cell r="B2223" t="str">
            <v>中央政府向外国政府借款还本支出</v>
          </cell>
        </row>
        <row r="2224">
          <cell r="A2224">
            <v>2310202</v>
          </cell>
          <cell r="B2224" t="str">
            <v>中央政府向外国政府借款还本支出</v>
          </cell>
        </row>
        <row r="2225">
          <cell r="A2225">
            <v>2310202</v>
          </cell>
          <cell r="B2225" t="str">
            <v>中央政府向外国政府借款还本支出</v>
          </cell>
        </row>
        <row r="2226">
          <cell r="A2226">
            <v>2310202</v>
          </cell>
          <cell r="B2226" t="str">
            <v>中央政府向外国政府借款还本支出</v>
          </cell>
        </row>
        <row r="2227">
          <cell r="A2227">
            <v>2310202</v>
          </cell>
          <cell r="B2227" t="str">
            <v>中央政府向外国政府借款还本支出</v>
          </cell>
        </row>
        <row r="2228">
          <cell r="A2228">
            <v>2310202</v>
          </cell>
          <cell r="B2228" t="str">
            <v>中央政府向外国政府借款还本支出</v>
          </cell>
        </row>
        <row r="2229">
          <cell r="A2229">
            <v>2310202</v>
          </cell>
          <cell r="B2229" t="str">
            <v>中央政府向外国政府借款还本支出</v>
          </cell>
        </row>
        <row r="2230">
          <cell r="A2230">
            <v>2310202</v>
          </cell>
          <cell r="B2230" t="str">
            <v>中央政府向外国政府借款还本支出</v>
          </cell>
        </row>
        <row r="2231">
          <cell r="A2231">
            <v>2310202</v>
          </cell>
          <cell r="B2231" t="str">
            <v>中央政府向外国政府借款还本支出</v>
          </cell>
        </row>
        <row r="2232">
          <cell r="A2232">
            <v>2310202</v>
          </cell>
          <cell r="B2232" t="str">
            <v>中央政府向外国政府借款还本支出</v>
          </cell>
        </row>
        <row r="2233">
          <cell r="A2233">
            <v>2310203</v>
          </cell>
          <cell r="B2233" t="str">
            <v>中央政府向国际金融组织借款还本支出</v>
          </cell>
        </row>
        <row r="2234">
          <cell r="A2234">
            <v>2310203</v>
          </cell>
          <cell r="B2234" t="str">
            <v>中央政府向国际金融组织借款还本支出</v>
          </cell>
        </row>
        <row r="2235">
          <cell r="A2235">
            <v>2310203</v>
          </cell>
          <cell r="B2235" t="str">
            <v>中央政府向国际金融组织借款还本支出</v>
          </cell>
        </row>
        <row r="2236">
          <cell r="A2236">
            <v>2310203</v>
          </cell>
          <cell r="B2236" t="str">
            <v>中央政府向国际金融组织借款还本支出</v>
          </cell>
        </row>
        <row r="2237">
          <cell r="A2237">
            <v>2310203</v>
          </cell>
          <cell r="B2237" t="str">
            <v>中央政府向国际金融组织借款还本支出</v>
          </cell>
        </row>
        <row r="2238">
          <cell r="A2238">
            <v>2310203</v>
          </cell>
          <cell r="B2238" t="str">
            <v>中央政府向国际金融组织借款还本支出</v>
          </cell>
        </row>
        <row r="2239">
          <cell r="A2239">
            <v>2310203</v>
          </cell>
          <cell r="B2239" t="str">
            <v>中央政府向国际金融组织借款还本支出</v>
          </cell>
        </row>
        <row r="2240">
          <cell r="A2240">
            <v>2310203</v>
          </cell>
          <cell r="B2240" t="str">
            <v>中央政府向国际金融组织借款还本支出</v>
          </cell>
        </row>
        <row r="2241">
          <cell r="A2241">
            <v>2310203</v>
          </cell>
          <cell r="B2241" t="str">
            <v>中央政府向国际金融组织借款还本支出</v>
          </cell>
        </row>
        <row r="2242">
          <cell r="A2242">
            <v>2310203</v>
          </cell>
          <cell r="B2242" t="str">
            <v>中央政府向国际金融组织借款还本支出</v>
          </cell>
        </row>
        <row r="2243">
          <cell r="A2243">
            <v>2310203</v>
          </cell>
          <cell r="B2243" t="str">
            <v>中央政府向国际金融组织借款还本支出</v>
          </cell>
        </row>
        <row r="2244">
          <cell r="A2244">
            <v>2310203</v>
          </cell>
          <cell r="B2244" t="str">
            <v>中央政府向国际金融组织借款还本支出</v>
          </cell>
        </row>
        <row r="2245">
          <cell r="A2245">
            <v>2310203</v>
          </cell>
          <cell r="B2245" t="str">
            <v>中央政府向国际金融组织借款还本支出</v>
          </cell>
        </row>
        <row r="2246">
          <cell r="A2246">
            <v>2310203</v>
          </cell>
          <cell r="B2246" t="str">
            <v>中央政府向国际金融组织借款还本支出</v>
          </cell>
        </row>
        <row r="2247">
          <cell r="A2247">
            <v>2310203</v>
          </cell>
          <cell r="B2247" t="str">
            <v>中央政府向国际金融组织借款还本支出</v>
          </cell>
        </row>
        <row r="2248">
          <cell r="A2248">
            <v>2310203</v>
          </cell>
          <cell r="B2248" t="str">
            <v>中央政府向国际金融组织借款还本支出</v>
          </cell>
        </row>
        <row r="2249">
          <cell r="A2249">
            <v>2310203</v>
          </cell>
          <cell r="B2249" t="str">
            <v>中央政府向国际金融组织借款还本支出</v>
          </cell>
        </row>
        <row r="2250">
          <cell r="A2250">
            <v>2310203</v>
          </cell>
          <cell r="B2250" t="str">
            <v>中央政府向国际金融组织借款还本支出</v>
          </cell>
        </row>
        <row r="2251">
          <cell r="A2251">
            <v>2310203</v>
          </cell>
          <cell r="B2251" t="str">
            <v>中央政府向国际金融组织借款还本支出</v>
          </cell>
        </row>
        <row r="2252">
          <cell r="A2252">
            <v>2310203</v>
          </cell>
          <cell r="B2252" t="str">
            <v>中央政府向国际金融组织借款还本支出</v>
          </cell>
        </row>
        <row r="2253">
          <cell r="A2253">
            <v>2310203</v>
          </cell>
          <cell r="B2253" t="str">
            <v>中央政府向国际金融组织借款还本支出</v>
          </cell>
        </row>
        <row r="2254">
          <cell r="A2254">
            <v>2310203</v>
          </cell>
          <cell r="B2254" t="str">
            <v>中央政府向国际金融组织借款还本支出</v>
          </cell>
        </row>
        <row r="2255">
          <cell r="A2255">
            <v>2310203</v>
          </cell>
          <cell r="B2255" t="str">
            <v>中央政府向国际金融组织借款还本支出</v>
          </cell>
        </row>
        <row r="2256">
          <cell r="A2256">
            <v>2310203</v>
          </cell>
          <cell r="B2256" t="str">
            <v>中央政府向国际金融组织借款还本支出</v>
          </cell>
        </row>
        <row r="2257">
          <cell r="A2257">
            <v>2310203</v>
          </cell>
          <cell r="B2257" t="str">
            <v>中央政府向国际金融组织借款还本支出</v>
          </cell>
        </row>
        <row r="2258">
          <cell r="A2258">
            <v>2310203</v>
          </cell>
          <cell r="B2258" t="str">
            <v>中央政府向国际金融组织借款还本支出</v>
          </cell>
        </row>
        <row r="2259">
          <cell r="A2259">
            <v>2310203</v>
          </cell>
          <cell r="B2259" t="str">
            <v>中央政府向国际金融组织借款还本支出</v>
          </cell>
        </row>
        <row r="2260">
          <cell r="A2260">
            <v>2310203</v>
          </cell>
          <cell r="B2260" t="str">
            <v>中央政府向国际金融组织借款还本支出</v>
          </cell>
        </row>
        <row r="2261">
          <cell r="A2261">
            <v>2310203</v>
          </cell>
          <cell r="B2261" t="str">
            <v>中央政府向国际金融组织借款还本支出</v>
          </cell>
        </row>
        <row r="2262">
          <cell r="A2262">
            <v>2310203</v>
          </cell>
          <cell r="B2262" t="str">
            <v>中央政府向国际金融组织借款还本支出</v>
          </cell>
        </row>
        <row r="2263">
          <cell r="A2263">
            <v>2310203</v>
          </cell>
          <cell r="B2263" t="str">
            <v>中央政府向国际金融组织借款还本支出</v>
          </cell>
        </row>
        <row r="2264">
          <cell r="A2264">
            <v>2310203</v>
          </cell>
          <cell r="B2264" t="str">
            <v>中央政府向国际金融组织借款还本支出</v>
          </cell>
        </row>
        <row r="2265">
          <cell r="A2265">
            <v>2310203</v>
          </cell>
          <cell r="B2265" t="str">
            <v>中央政府向国际金融组织借款还本支出</v>
          </cell>
        </row>
        <row r="2266">
          <cell r="A2266">
            <v>2310203</v>
          </cell>
          <cell r="B2266" t="str">
            <v>中央政府向国际金融组织借款还本支出</v>
          </cell>
        </row>
        <row r="2267">
          <cell r="A2267">
            <v>2310203</v>
          </cell>
          <cell r="B2267" t="str">
            <v>中央政府向国际金融组织借款还本支出</v>
          </cell>
        </row>
        <row r="2268">
          <cell r="A2268">
            <v>2310203</v>
          </cell>
          <cell r="B2268" t="str">
            <v>中央政府向国际金融组织借款还本支出</v>
          </cell>
        </row>
        <row r="2269">
          <cell r="A2269">
            <v>2310203</v>
          </cell>
          <cell r="B2269" t="str">
            <v>中央政府向国际金融组织借款还本支出</v>
          </cell>
        </row>
        <row r="2270">
          <cell r="A2270">
            <v>2310203</v>
          </cell>
          <cell r="B2270" t="str">
            <v>中央政府向国际金融组织借款还本支出</v>
          </cell>
        </row>
        <row r="2271">
          <cell r="A2271">
            <v>2310203</v>
          </cell>
          <cell r="B2271" t="str">
            <v>中央政府向国际金融组织借款还本支出</v>
          </cell>
        </row>
        <row r="2272">
          <cell r="A2272">
            <v>2310203</v>
          </cell>
          <cell r="B2272" t="str">
            <v>中央政府向国际金融组织借款还本支出</v>
          </cell>
        </row>
        <row r="2273">
          <cell r="A2273">
            <v>2310203</v>
          </cell>
          <cell r="B2273" t="str">
            <v>中央政府向国际金融组织借款还本支出</v>
          </cell>
        </row>
        <row r="2274">
          <cell r="A2274">
            <v>2310203</v>
          </cell>
          <cell r="B2274" t="str">
            <v>中央政府向国际金融组织借款还本支出</v>
          </cell>
        </row>
        <row r="2275">
          <cell r="A2275">
            <v>2310299</v>
          </cell>
          <cell r="B2275" t="str">
            <v>中央政府其他国外借款还本支出</v>
          </cell>
        </row>
        <row r="2276">
          <cell r="A2276">
            <v>2310299</v>
          </cell>
          <cell r="B2276" t="str">
            <v>中央政府其他国外借款还本支出</v>
          </cell>
        </row>
        <row r="2277">
          <cell r="A2277">
            <v>2310299</v>
          </cell>
          <cell r="B2277" t="str">
            <v>中央政府其他国外借款还本支出</v>
          </cell>
        </row>
        <row r="2278">
          <cell r="A2278">
            <v>2310299</v>
          </cell>
          <cell r="B2278" t="str">
            <v>中央政府其他国外借款还本支出</v>
          </cell>
        </row>
        <row r="2279">
          <cell r="A2279">
            <v>2310299</v>
          </cell>
          <cell r="B2279" t="str">
            <v>中央政府其他国外借款还本支出</v>
          </cell>
        </row>
        <row r="2280">
          <cell r="A2280">
            <v>2310299</v>
          </cell>
          <cell r="B2280" t="str">
            <v>中央政府其他国外借款还本支出</v>
          </cell>
        </row>
        <row r="2281">
          <cell r="A2281">
            <v>2310299</v>
          </cell>
          <cell r="B2281" t="str">
            <v>中央政府其他国外借款还本支出</v>
          </cell>
        </row>
        <row r="2282">
          <cell r="A2282">
            <v>2310299</v>
          </cell>
          <cell r="B2282" t="str">
            <v>中央政府其他国外借款还本支出</v>
          </cell>
        </row>
        <row r="2283">
          <cell r="A2283">
            <v>2310299</v>
          </cell>
          <cell r="B2283" t="str">
            <v>中央政府其他国外借款还本支出</v>
          </cell>
        </row>
        <row r="2284">
          <cell r="A2284">
            <v>2310299</v>
          </cell>
          <cell r="B2284" t="str">
            <v>中央政府其他国外借款还本支出</v>
          </cell>
        </row>
        <row r="2285">
          <cell r="A2285">
            <v>2310299</v>
          </cell>
          <cell r="B2285" t="str">
            <v>中央政府其他国外借款还本支出</v>
          </cell>
        </row>
        <row r="2286">
          <cell r="A2286">
            <v>2310299</v>
          </cell>
          <cell r="B2286" t="str">
            <v>中央政府其他国外借款还本支出</v>
          </cell>
        </row>
        <row r="2287">
          <cell r="A2287">
            <v>2310299</v>
          </cell>
          <cell r="B2287" t="str">
            <v>中央政府其他国外借款还本支出</v>
          </cell>
        </row>
        <row r="2288">
          <cell r="A2288">
            <v>2310299</v>
          </cell>
          <cell r="B2288" t="str">
            <v>中央政府其他国外借款还本支出</v>
          </cell>
        </row>
        <row r="2289">
          <cell r="A2289">
            <v>2310299</v>
          </cell>
          <cell r="B2289" t="str">
            <v>中央政府其他国外借款还本支出</v>
          </cell>
        </row>
        <row r="2290">
          <cell r="A2290">
            <v>2310299</v>
          </cell>
          <cell r="B2290" t="str">
            <v>中央政府其他国外借款还本支出</v>
          </cell>
        </row>
        <row r="2291">
          <cell r="A2291">
            <v>2310299</v>
          </cell>
          <cell r="B2291" t="str">
            <v>中央政府其他国外借款还本支出</v>
          </cell>
        </row>
        <row r="2292">
          <cell r="A2292">
            <v>2310299</v>
          </cell>
          <cell r="B2292" t="str">
            <v>中央政府其他国外借款还本支出</v>
          </cell>
        </row>
        <row r="2293">
          <cell r="A2293">
            <v>2310299</v>
          </cell>
          <cell r="B2293" t="str">
            <v>中央政府其他国外借款还本支出</v>
          </cell>
        </row>
        <row r="2294">
          <cell r="A2294">
            <v>2310299</v>
          </cell>
          <cell r="B2294" t="str">
            <v>中央政府其他国外借款还本支出</v>
          </cell>
        </row>
        <row r="2295">
          <cell r="A2295">
            <v>2310299</v>
          </cell>
          <cell r="B2295" t="str">
            <v>中央政府其他国外借款还本支出</v>
          </cell>
        </row>
        <row r="2296">
          <cell r="A2296">
            <v>2310299</v>
          </cell>
          <cell r="B2296" t="str">
            <v>中央政府其他国外借款还本支出</v>
          </cell>
        </row>
        <row r="2297">
          <cell r="A2297">
            <v>2310299</v>
          </cell>
          <cell r="B2297" t="str">
            <v>中央政府其他国外借款还本支出</v>
          </cell>
        </row>
        <row r="2298">
          <cell r="A2298">
            <v>2310299</v>
          </cell>
          <cell r="B2298" t="str">
            <v>中央政府其他国外借款还本支出</v>
          </cell>
        </row>
        <row r="2299">
          <cell r="A2299">
            <v>2310299</v>
          </cell>
          <cell r="B2299" t="str">
            <v>中央政府其他国外借款还本支出</v>
          </cell>
        </row>
        <row r="2300">
          <cell r="A2300">
            <v>2310299</v>
          </cell>
          <cell r="B2300" t="str">
            <v>中央政府其他国外借款还本支出</v>
          </cell>
        </row>
        <row r="2301">
          <cell r="A2301">
            <v>2310299</v>
          </cell>
          <cell r="B2301" t="str">
            <v>中央政府其他国外借款还本支出</v>
          </cell>
        </row>
        <row r="2302">
          <cell r="A2302">
            <v>2310299</v>
          </cell>
          <cell r="B2302" t="str">
            <v>中央政府其他国外借款还本支出</v>
          </cell>
        </row>
        <row r="2303">
          <cell r="A2303">
            <v>2310299</v>
          </cell>
          <cell r="B2303" t="str">
            <v>中央政府其他国外借款还本支出</v>
          </cell>
        </row>
        <row r="2304">
          <cell r="A2304">
            <v>2310299</v>
          </cell>
          <cell r="B2304" t="str">
            <v>中央政府其他国外借款还本支出</v>
          </cell>
        </row>
        <row r="2305">
          <cell r="A2305">
            <v>2310299</v>
          </cell>
          <cell r="B2305" t="str">
            <v>中央政府其他国外借款还本支出</v>
          </cell>
        </row>
        <row r="2306">
          <cell r="A2306">
            <v>2310299</v>
          </cell>
          <cell r="B2306" t="str">
            <v>中央政府其他国外借款还本支出</v>
          </cell>
        </row>
        <row r="2307">
          <cell r="A2307">
            <v>2310299</v>
          </cell>
          <cell r="B2307" t="str">
            <v>中央政府其他国外借款还本支出</v>
          </cell>
        </row>
        <row r="2308">
          <cell r="A2308">
            <v>2310299</v>
          </cell>
          <cell r="B2308" t="str">
            <v>中央政府其他国外借款还本支出</v>
          </cell>
        </row>
        <row r="2309">
          <cell r="A2309">
            <v>2310299</v>
          </cell>
          <cell r="B2309" t="str">
            <v>中央政府其他国外借款还本支出</v>
          </cell>
        </row>
        <row r="2310">
          <cell r="A2310">
            <v>2310299</v>
          </cell>
          <cell r="B2310" t="str">
            <v>中央政府其他国外借款还本支出</v>
          </cell>
        </row>
        <row r="2311">
          <cell r="A2311">
            <v>2310299</v>
          </cell>
          <cell r="B2311" t="str">
            <v>中央政府其他国外借款还本支出</v>
          </cell>
        </row>
        <row r="2312">
          <cell r="A2312">
            <v>2310299</v>
          </cell>
          <cell r="B2312" t="str">
            <v>中央政府其他国外借款还本支出</v>
          </cell>
        </row>
        <row r="2313">
          <cell r="A2313">
            <v>2310299</v>
          </cell>
          <cell r="B2313" t="str">
            <v>中央政府其他国外借款还本支出</v>
          </cell>
        </row>
        <row r="2314">
          <cell r="A2314">
            <v>2310299</v>
          </cell>
          <cell r="B2314" t="str">
            <v>中央政府其他国外借款还本支出</v>
          </cell>
        </row>
        <row r="2315">
          <cell r="A2315">
            <v>2310299</v>
          </cell>
          <cell r="B2315" t="str">
            <v>中央政府其他国外借款还本支出</v>
          </cell>
        </row>
        <row r="2316">
          <cell r="A2316">
            <v>2310299</v>
          </cell>
          <cell r="B2316" t="str">
            <v>中央政府其他国外借款还本支出</v>
          </cell>
        </row>
        <row r="2317">
          <cell r="A2317">
            <v>2320201</v>
          </cell>
          <cell r="B2317" t="str">
            <v>中央政府境外发行主权债券付息支出</v>
          </cell>
        </row>
        <row r="2318">
          <cell r="A2318">
            <v>2320201</v>
          </cell>
          <cell r="B2318" t="str">
            <v>中央政府境外发行主权债券付息支出</v>
          </cell>
        </row>
        <row r="2319">
          <cell r="A2319">
            <v>2320201</v>
          </cell>
          <cell r="B2319" t="str">
            <v>中央政府境外发行主权债券付息支出</v>
          </cell>
        </row>
        <row r="2320">
          <cell r="A2320">
            <v>2320201</v>
          </cell>
          <cell r="B2320" t="str">
            <v>中央政府境外发行主权债券付息支出</v>
          </cell>
        </row>
        <row r="2321">
          <cell r="A2321">
            <v>2320201</v>
          </cell>
          <cell r="B2321" t="str">
            <v>中央政府境外发行主权债券付息支出</v>
          </cell>
        </row>
        <row r="2322">
          <cell r="A2322">
            <v>2320201</v>
          </cell>
          <cell r="B2322" t="str">
            <v>中央政府境外发行主权债券付息支出</v>
          </cell>
        </row>
        <row r="2323">
          <cell r="A2323">
            <v>2320201</v>
          </cell>
          <cell r="B2323" t="str">
            <v>中央政府境外发行主权债券付息支出</v>
          </cell>
        </row>
        <row r="2324">
          <cell r="A2324">
            <v>2320201</v>
          </cell>
          <cell r="B2324" t="str">
            <v>中央政府境外发行主权债券付息支出</v>
          </cell>
        </row>
        <row r="2325">
          <cell r="A2325">
            <v>2320201</v>
          </cell>
          <cell r="B2325" t="str">
            <v>中央政府境外发行主权债券付息支出</v>
          </cell>
        </row>
        <row r="2326">
          <cell r="A2326">
            <v>2320201</v>
          </cell>
          <cell r="B2326" t="str">
            <v>中央政府境外发行主权债券付息支出</v>
          </cell>
        </row>
        <row r="2327">
          <cell r="A2327">
            <v>2320201</v>
          </cell>
          <cell r="B2327" t="str">
            <v>中央政府境外发行主权债券付息支出</v>
          </cell>
        </row>
        <row r="2328">
          <cell r="A2328">
            <v>2320201</v>
          </cell>
          <cell r="B2328" t="str">
            <v>中央政府境外发行主权债券付息支出</v>
          </cell>
        </row>
        <row r="2329">
          <cell r="A2329">
            <v>2320201</v>
          </cell>
          <cell r="B2329" t="str">
            <v>中央政府境外发行主权债券付息支出</v>
          </cell>
        </row>
        <row r="2330">
          <cell r="A2330">
            <v>2320201</v>
          </cell>
          <cell r="B2330" t="str">
            <v>中央政府境外发行主权债券付息支出</v>
          </cell>
        </row>
        <row r="2331">
          <cell r="A2331">
            <v>2320201</v>
          </cell>
          <cell r="B2331" t="str">
            <v>中央政府境外发行主权债券付息支出</v>
          </cell>
        </row>
        <row r="2332">
          <cell r="A2332">
            <v>2320201</v>
          </cell>
          <cell r="B2332" t="str">
            <v>中央政府境外发行主权债券付息支出</v>
          </cell>
        </row>
        <row r="2333">
          <cell r="A2333">
            <v>2320201</v>
          </cell>
          <cell r="B2333" t="str">
            <v>中央政府境外发行主权债券付息支出</v>
          </cell>
        </row>
        <row r="2334">
          <cell r="A2334">
            <v>2320201</v>
          </cell>
          <cell r="B2334" t="str">
            <v>中央政府境外发行主权债券付息支出</v>
          </cell>
        </row>
        <row r="2335">
          <cell r="A2335">
            <v>2320201</v>
          </cell>
          <cell r="B2335" t="str">
            <v>中央政府境外发行主权债券付息支出</v>
          </cell>
        </row>
        <row r="2336">
          <cell r="A2336">
            <v>2320201</v>
          </cell>
          <cell r="B2336" t="str">
            <v>中央政府境外发行主权债券付息支出</v>
          </cell>
        </row>
        <row r="2337">
          <cell r="A2337">
            <v>2320201</v>
          </cell>
          <cell r="B2337" t="str">
            <v>中央政府境外发行主权债券付息支出</v>
          </cell>
        </row>
        <row r="2338">
          <cell r="A2338">
            <v>2320201</v>
          </cell>
          <cell r="B2338" t="str">
            <v>中央政府境外发行主权债券付息支出</v>
          </cell>
        </row>
        <row r="2339">
          <cell r="A2339">
            <v>2320201</v>
          </cell>
          <cell r="B2339" t="str">
            <v>中央政府境外发行主权债券付息支出</v>
          </cell>
        </row>
        <row r="2340">
          <cell r="A2340">
            <v>2320201</v>
          </cell>
          <cell r="B2340" t="str">
            <v>中央政府境外发行主权债券付息支出</v>
          </cell>
        </row>
        <row r="2341">
          <cell r="A2341">
            <v>2320201</v>
          </cell>
          <cell r="B2341" t="str">
            <v>中央政府境外发行主权债券付息支出</v>
          </cell>
        </row>
        <row r="2342">
          <cell r="A2342">
            <v>2320201</v>
          </cell>
          <cell r="B2342" t="str">
            <v>中央政府境外发行主权债券付息支出</v>
          </cell>
        </row>
        <row r="2343">
          <cell r="A2343">
            <v>2320201</v>
          </cell>
          <cell r="B2343" t="str">
            <v>中央政府境外发行主权债券付息支出</v>
          </cell>
        </row>
        <row r="2344">
          <cell r="A2344">
            <v>2320201</v>
          </cell>
          <cell r="B2344" t="str">
            <v>中央政府境外发行主权债券付息支出</v>
          </cell>
        </row>
        <row r="2345">
          <cell r="A2345">
            <v>2320201</v>
          </cell>
          <cell r="B2345" t="str">
            <v>中央政府境外发行主权债券付息支出</v>
          </cell>
        </row>
        <row r="2346">
          <cell r="A2346">
            <v>2320201</v>
          </cell>
          <cell r="B2346" t="str">
            <v>中央政府境外发行主权债券付息支出</v>
          </cell>
        </row>
        <row r="2347">
          <cell r="A2347">
            <v>2320201</v>
          </cell>
          <cell r="B2347" t="str">
            <v>中央政府境外发行主权债券付息支出</v>
          </cell>
        </row>
        <row r="2348">
          <cell r="A2348">
            <v>2320201</v>
          </cell>
          <cell r="B2348" t="str">
            <v>中央政府境外发行主权债券付息支出</v>
          </cell>
        </row>
        <row r="2349">
          <cell r="A2349">
            <v>2320201</v>
          </cell>
          <cell r="B2349" t="str">
            <v>中央政府境外发行主权债券付息支出</v>
          </cell>
        </row>
        <row r="2350">
          <cell r="A2350">
            <v>2320201</v>
          </cell>
          <cell r="B2350" t="str">
            <v>中央政府境外发行主权债券付息支出</v>
          </cell>
        </row>
        <row r="2351">
          <cell r="A2351">
            <v>2320201</v>
          </cell>
          <cell r="B2351" t="str">
            <v>中央政府境外发行主权债券付息支出</v>
          </cell>
        </row>
        <row r="2352">
          <cell r="A2352">
            <v>2320201</v>
          </cell>
          <cell r="B2352" t="str">
            <v>中央政府境外发行主权债券付息支出</v>
          </cell>
        </row>
        <row r="2353">
          <cell r="A2353">
            <v>2320201</v>
          </cell>
          <cell r="B2353" t="str">
            <v>中央政府境外发行主权债券付息支出</v>
          </cell>
        </row>
        <row r="2354">
          <cell r="A2354">
            <v>2320201</v>
          </cell>
          <cell r="B2354" t="str">
            <v>中央政府境外发行主权债券付息支出</v>
          </cell>
        </row>
        <row r="2355">
          <cell r="A2355">
            <v>2320201</v>
          </cell>
          <cell r="B2355" t="str">
            <v>中央政府境外发行主权债券付息支出</v>
          </cell>
        </row>
        <row r="2356">
          <cell r="A2356">
            <v>2320201</v>
          </cell>
          <cell r="B2356" t="str">
            <v>中央政府境外发行主权债券付息支出</v>
          </cell>
        </row>
        <row r="2357">
          <cell r="A2357">
            <v>2320201</v>
          </cell>
          <cell r="B2357" t="str">
            <v>中央政府境外发行主权债券付息支出</v>
          </cell>
        </row>
        <row r="2358">
          <cell r="A2358">
            <v>2320201</v>
          </cell>
          <cell r="B2358" t="str">
            <v>中央政府境外发行主权债券付息支出</v>
          </cell>
        </row>
        <row r="2359">
          <cell r="A2359">
            <v>2320202</v>
          </cell>
          <cell r="B2359" t="str">
            <v>中央政府向外国政府借款付息支出</v>
          </cell>
        </row>
        <row r="2360">
          <cell r="A2360">
            <v>2320202</v>
          </cell>
          <cell r="B2360" t="str">
            <v>中央政府向外国政府借款付息支出</v>
          </cell>
        </row>
        <row r="2361">
          <cell r="A2361">
            <v>2320202</v>
          </cell>
          <cell r="B2361" t="str">
            <v>中央政府向外国政府借款付息支出</v>
          </cell>
        </row>
        <row r="2362">
          <cell r="A2362">
            <v>2320202</v>
          </cell>
          <cell r="B2362" t="str">
            <v>中央政府向外国政府借款付息支出</v>
          </cell>
        </row>
        <row r="2363">
          <cell r="A2363">
            <v>2320202</v>
          </cell>
          <cell r="B2363" t="str">
            <v>中央政府向外国政府借款付息支出</v>
          </cell>
        </row>
        <row r="2364">
          <cell r="A2364">
            <v>2320202</v>
          </cell>
          <cell r="B2364" t="str">
            <v>中央政府向外国政府借款付息支出</v>
          </cell>
        </row>
        <row r="2365">
          <cell r="A2365">
            <v>2320202</v>
          </cell>
          <cell r="B2365" t="str">
            <v>中央政府向外国政府借款付息支出</v>
          </cell>
        </row>
        <row r="2366">
          <cell r="A2366">
            <v>2320202</v>
          </cell>
          <cell r="B2366" t="str">
            <v>中央政府向外国政府借款付息支出</v>
          </cell>
        </row>
        <row r="2367">
          <cell r="A2367">
            <v>2320202</v>
          </cell>
          <cell r="B2367" t="str">
            <v>中央政府向外国政府借款付息支出</v>
          </cell>
        </row>
        <row r="2368">
          <cell r="A2368">
            <v>2320202</v>
          </cell>
          <cell r="B2368" t="str">
            <v>中央政府向外国政府借款付息支出</v>
          </cell>
        </row>
        <row r="2369">
          <cell r="A2369">
            <v>2320202</v>
          </cell>
          <cell r="B2369" t="str">
            <v>中央政府向外国政府借款付息支出</v>
          </cell>
        </row>
        <row r="2370">
          <cell r="A2370">
            <v>2320202</v>
          </cell>
          <cell r="B2370" t="str">
            <v>中央政府向外国政府借款付息支出</v>
          </cell>
        </row>
        <row r="2371">
          <cell r="A2371">
            <v>2320202</v>
          </cell>
          <cell r="B2371" t="str">
            <v>中央政府向外国政府借款付息支出</v>
          </cell>
        </row>
        <row r="2372">
          <cell r="A2372">
            <v>2320202</v>
          </cell>
          <cell r="B2372" t="str">
            <v>中央政府向外国政府借款付息支出</v>
          </cell>
        </row>
        <row r="2373">
          <cell r="A2373">
            <v>2320202</v>
          </cell>
          <cell r="B2373" t="str">
            <v>中央政府向外国政府借款付息支出</v>
          </cell>
        </row>
        <row r="2374">
          <cell r="A2374">
            <v>2320202</v>
          </cell>
          <cell r="B2374" t="str">
            <v>中央政府向外国政府借款付息支出</v>
          </cell>
        </row>
        <row r="2375">
          <cell r="A2375">
            <v>2320202</v>
          </cell>
          <cell r="B2375" t="str">
            <v>中央政府向外国政府借款付息支出</v>
          </cell>
        </row>
        <row r="2376">
          <cell r="A2376">
            <v>2320202</v>
          </cell>
          <cell r="B2376" t="str">
            <v>中央政府向外国政府借款付息支出</v>
          </cell>
        </row>
        <row r="2377">
          <cell r="A2377">
            <v>2320202</v>
          </cell>
          <cell r="B2377" t="str">
            <v>中央政府向外国政府借款付息支出</v>
          </cell>
        </row>
        <row r="2378">
          <cell r="A2378">
            <v>2320202</v>
          </cell>
          <cell r="B2378" t="str">
            <v>中央政府向外国政府借款付息支出</v>
          </cell>
        </row>
        <row r="2379">
          <cell r="A2379">
            <v>2320202</v>
          </cell>
          <cell r="B2379" t="str">
            <v>中央政府向外国政府借款付息支出</v>
          </cell>
        </row>
        <row r="2380">
          <cell r="A2380">
            <v>2320202</v>
          </cell>
          <cell r="B2380" t="str">
            <v>中央政府向外国政府借款付息支出</v>
          </cell>
        </row>
        <row r="2381">
          <cell r="A2381">
            <v>2320202</v>
          </cell>
          <cell r="B2381" t="str">
            <v>中央政府向外国政府借款付息支出</v>
          </cell>
        </row>
        <row r="2382">
          <cell r="A2382">
            <v>2320202</v>
          </cell>
          <cell r="B2382" t="str">
            <v>中央政府向外国政府借款付息支出</v>
          </cell>
        </row>
        <row r="2383">
          <cell r="A2383">
            <v>2320202</v>
          </cell>
          <cell r="B2383" t="str">
            <v>中央政府向外国政府借款付息支出</v>
          </cell>
        </row>
        <row r="2384">
          <cell r="A2384">
            <v>2320202</v>
          </cell>
          <cell r="B2384" t="str">
            <v>中央政府向外国政府借款付息支出</v>
          </cell>
        </row>
        <row r="2385">
          <cell r="A2385">
            <v>2320202</v>
          </cell>
          <cell r="B2385" t="str">
            <v>中央政府向外国政府借款付息支出</v>
          </cell>
        </row>
        <row r="2386">
          <cell r="A2386">
            <v>2320202</v>
          </cell>
          <cell r="B2386" t="str">
            <v>中央政府向外国政府借款付息支出</v>
          </cell>
        </row>
        <row r="2387">
          <cell r="A2387">
            <v>2320202</v>
          </cell>
          <cell r="B2387" t="str">
            <v>中央政府向外国政府借款付息支出</v>
          </cell>
        </row>
        <row r="2388">
          <cell r="A2388">
            <v>2320202</v>
          </cell>
          <cell r="B2388" t="str">
            <v>中央政府向外国政府借款付息支出</v>
          </cell>
        </row>
        <row r="2389">
          <cell r="A2389">
            <v>2320202</v>
          </cell>
          <cell r="B2389" t="str">
            <v>中央政府向外国政府借款付息支出</v>
          </cell>
        </row>
        <row r="2390">
          <cell r="A2390">
            <v>2320202</v>
          </cell>
          <cell r="B2390" t="str">
            <v>中央政府向外国政府借款付息支出</v>
          </cell>
        </row>
        <row r="2391">
          <cell r="A2391">
            <v>2320202</v>
          </cell>
          <cell r="B2391" t="str">
            <v>中央政府向外国政府借款付息支出</v>
          </cell>
        </row>
        <row r="2392">
          <cell r="A2392">
            <v>2320202</v>
          </cell>
          <cell r="B2392" t="str">
            <v>中央政府向外国政府借款付息支出</v>
          </cell>
        </row>
        <row r="2393">
          <cell r="A2393">
            <v>2320202</v>
          </cell>
          <cell r="B2393" t="str">
            <v>中央政府向外国政府借款付息支出</v>
          </cell>
        </row>
        <row r="2394">
          <cell r="A2394">
            <v>2320202</v>
          </cell>
          <cell r="B2394" t="str">
            <v>中央政府向外国政府借款付息支出</v>
          </cell>
        </row>
        <row r="2395">
          <cell r="A2395">
            <v>2320202</v>
          </cell>
          <cell r="B2395" t="str">
            <v>中央政府向外国政府借款付息支出</v>
          </cell>
        </row>
        <row r="2396">
          <cell r="A2396">
            <v>2320202</v>
          </cell>
          <cell r="B2396" t="str">
            <v>中央政府向外国政府借款付息支出</v>
          </cell>
        </row>
        <row r="2397">
          <cell r="A2397">
            <v>2320202</v>
          </cell>
          <cell r="B2397" t="str">
            <v>中央政府向外国政府借款付息支出</v>
          </cell>
        </row>
        <row r="2398">
          <cell r="A2398">
            <v>2320202</v>
          </cell>
          <cell r="B2398" t="str">
            <v>中央政府向外国政府借款付息支出</v>
          </cell>
        </row>
        <row r="2399">
          <cell r="A2399">
            <v>2320202</v>
          </cell>
          <cell r="B2399" t="str">
            <v>中央政府向外国政府借款付息支出</v>
          </cell>
        </row>
        <row r="2400">
          <cell r="A2400">
            <v>2320202</v>
          </cell>
          <cell r="B2400" t="str">
            <v>中央政府向外国政府借款付息支出</v>
          </cell>
        </row>
        <row r="2401">
          <cell r="A2401">
            <v>2320203</v>
          </cell>
          <cell r="B2401" t="str">
            <v>中央政府向国际金融组织借款付息支出</v>
          </cell>
        </row>
        <row r="2402">
          <cell r="A2402">
            <v>2320203</v>
          </cell>
          <cell r="B2402" t="str">
            <v>中央政府向国际金融组织借款付息支出</v>
          </cell>
        </row>
        <row r="2403">
          <cell r="A2403">
            <v>2320203</v>
          </cell>
          <cell r="B2403" t="str">
            <v>中央政府向国际金融组织借款付息支出</v>
          </cell>
        </row>
        <row r="2404">
          <cell r="A2404">
            <v>2320203</v>
          </cell>
          <cell r="B2404" t="str">
            <v>中央政府向国际金融组织借款付息支出</v>
          </cell>
        </row>
        <row r="2405">
          <cell r="A2405">
            <v>2320203</v>
          </cell>
          <cell r="B2405" t="str">
            <v>中央政府向国际金融组织借款付息支出</v>
          </cell>
        </row>
        <row r="2406">
          <cell r="A2406">
            <v>2320203</v>
          </cell>
          <cell r="B2406" t="str">
            <v>中央政府向国际金融组织借款付息支出</v>
          </cell>
        </row>
        <row r="2407">
          <cell r="A2407">
            <v>2320203</v>
          </cell>
          <cell r="B2407" t="str">
            <v>中央政府向国际金融组织借款付息支出</v>
          </cell>
        </row>
        <row r="2408">
          <cell r="A2408">
            <v>2320203</v>
          </cell>
          <cell r="B2408" t="str">
            <v>中央政府向国际金融组织借款付息支出</v>
          </cell>
        </row>
        <row r="2409">
          <cell r="A2409">
            <v>2320203</v>
          </cell>
          <cell r="B2409" t="str">
            <v>中央政府向国际金融组织借款付息支出</v>
          </cell>
        </row>
        <row r="2410">
          <cell r="A2410">
            <v>2320203</v>
          </cell>
          <cell r="B2410" t="str">
            <v>中央政府向国际金融组织借款付息支出</v>
          </cell>
        </row>
        <row r="2411">
          <cell r="A2411">
            <v>2320203</v>
          </cell>
          <cell r="B2411" t="str">
            <v>中央政府向国际金融组织借款付息支出</v>
          </cell>
        </row>
        <row r="2412">
          <cell r="A2412">
            <v>2320203</v>
          </cell>
          <cell r="B2412" t="str">
            <v>中央政府向国际金融组织借款付息支出</v>
          </cell>
        </row>
        <row r="2413">
          <cell r="A2413">
            <v>2320203</v>
          </cell>
          <cell r="B2413" t="str">
            <v>中央政府向国际金融组织借款付息支出</v>
          </cell>
        </row>
        <row r="2414">
          <cell r="A2414">
            <v>2320203</v>
          </cell>
          <cell r="B2414" t="str">
            <v>中央政府向国际金融组织借款付息支出</v>
          </cell>
        </row>
        <row r="2415">
          <cell r="A2415">
            <v>2320203</v>
          </cell>
          <cell r="B2415" t="str">
            <v>中央政府向国际金融组织借款付息支出</v>
          </cell>
        </row>
        <row r="2416">
          <cell r="A2416">
            <v>2320203</v>
          </cell>
          <cell r="B2416" t="str">
            <v>中央政府向国际金融组织借款付息支出</v>
          </cell>
        </row>
        <row r="2417">
          <cell r="A2417">
            <v>2320203</v>
          </cell>
          <cell r="B2417" t="str">
            <v>中央政府向国际金融组织借款付息支出</v>
          </cell>
        </row>
        <row r="2418">
          <cell r="A2418">
            <v>2320203</v>
          </cell>
          <cell r="B2418" t="str">
            <v>中央政府向国际金融组织借款付息支出</v>
          </cell>
        </row>
        <row r="2419">
          <cell r="A2419">
            <v>2320203</v>
          </cell>
          <cell r="B2419" t="str">
            <v>中央政府向国际金融组织借款付息支出</v>
          </cell>
        </row>
        <row r="2420">
          <cell r="A2420">
            <v>2320203</v>
          </cell>
          <cell r="B2420" t="str">
            <v>中央政府向国际金融组织借款付息支出</v>
          </cell>
        </row>
        <row r="2421">
          <cell r="A2421">
            <v>2320203</v>
          </cell>
          <cell r="B2421" t="str">
            <v>中央政府向国际金融组织借款付息支出</v>
          </cell>
        </row>
        <row r="2422">
          <cell r="A2422">
            <v>2320203</v>
          </cell>
          <cell r="B2422" t="str">
            <v>中央政府向国际金融组织借款付息支出</v>
          </cell>
        </row>
        <row r="2423">
          <cell r="A2423">
            <v>2320203</v>
          </cell>
          <cell r="B2423" t="str">
            <v>中央政府向国际金融组织借款付息支出</v>
          </cell>
        </row>
        <row r="2424">
          <cell r="A2424">
            <v>2320203</v>
          </cell>
          <cell r="B2424" t="str">
            <v>中央政府向国际金融组织借款付息支出</v>
          </cell>
        </row>
        <row r="2425">
          <cell r="A2425">
            <v>2320203</v>
          </cell>
          <cell r="B2425" t="str">
            <v>中央政府向国际金融组织借款付息支出</v>
          </cell>
        </row>
        <row r="2426">
          <cell r="A2426">
            <v>2320203</v>
          </cell>
          <cell r="B2426" t="str">
            <v>中央政府向国际金融组织借款付息支出</v>
          </cell>
        </row>
        <row r="2427">
          <cell r="A2427">
            <v>2320203</v>
          </cell>
          <cell r="B2427" t="str">
            <v>中央政府向国际金融组织借款付息支出</v>
          </cell>
        </row>
        <row r="2428">
          <cell r="A2428">
            <v>2320203</v>
          </cell>
          <cell r="B2428" t="str">
            <v>中央政府向国际金融组织借款付息支出</v>
          </cell>
        </row>
        <row r="2429">
          <cell r="A2429">
            <v>2320203</v>
          </cell>
          <cell r="B2429" t="str">
            <v>中央政府向国际金融组织借款付息支出</v>
          </cell>
        </row>
        <row r="2430">
          <cell r="A2430">
            <v>2320203</v>
          </cell>
          <cell r="B2430" t="str">
            <v>中央政府向国际金融组织借款付息支出</v>
          </cell>
        </row>
        <row r="2431">
          <cell r="A2431">
            <v>2320203</v>
          </cell>
          <cell r="B2431" t="str">
            <v>中央政府向国际金融组织借款付息支出</v>
          </cell>
        </row>
        <row r="2432">
          <cell r="A2432">
            <v>2320203</v>
          </cell>
          <cell r="B2432" t="str">
            <v>中央政府向国际金融组织借款付息支出</v>
          </cell>
        </row>
        <row r="2433">
          <cell r="A2433">
            <v>2320203</v>
          </cell>
          <cell r="B2433" t="str">
            <v>中央政府向国际金融组织借款付息支出</v>
          </cell>
        </row>
        <row r="2434">
          <cell r="A2434">
            <v>2320203</v>
          </cell>
          <cell r="B2434" t="str">
            <v>中央政府向国际金融组织借款付息支出</v>
          </cell>
        </row>
        <row r="2435">
          <cell r="A2435">
            <v>2320203</v>
          </cell>
          <cell r="B2435" t="str">
            <v>中央政府向国际金融组织借款付息支出</v>
          </cell>
        </row>
        <row r="2436">
          <cell r="A2436">
            <v>2320203</v>
          </cell>
          <cell r="B2436" t="str">
            <v>中央政府向国际金融组织借款付息支出</v>
          </cell>
        </row>
        <row r="2437">
          <cell r="A2437">
            <v>2320203</v>
          </cell>
          <cell r="B2437" t="str">
            <v>中央政府向国际金融组织借款付息支出</v>
          </cell>
        </row>
        <row r="2438">
          <cell r="A2438">
            <v>2320203</v>
          </cell>
          <cell r="B2438" t="str">
            <v>中央政府向国际金融组织借款付息支出</v>
          </cell>
        </row>
        <row r="2439">
          <cell r="A2439">
            <v>2320203</v>
          </cell>
          <cell r="B2439" t="str">
            <v>中央政府向国际金融组织借款付息支出</v>
          </cell>
        </row>
        <row r="2440">
          <cell r="A2440">
            <v>2320203</v>
          </cell>
          <cell r="B2440" t="str">
            <v>中央政府向国际金融组织借款付息支出</v>
          </cell>
        </row>
        <row r="2441">
          <cell r="A2441">
            <v>2320203</v>
          </cell>
          <cell r="B2441" t="str">
            <v>中央政府向国际金融组织借款付息支出</v>
          </cell>
        </row>
        <row r="2442">
          <cell r="A2442">
            <v>2320203</v>
          </cell>
          <cell r="B2442" t="str">
            <v>中央政府向国际金融组织借款付息支出</v>
          </cell>
        </row>
        <row r="2443">
          <cell r="A2443">
            <v>2320299</v>
          </cell>
          <cell r="B2443" t="str">
            <v>中央政府其他国外借款付息支出</v>
          </cell>
        </row>
        <row r="2444">
          <cell r="A2444">
            <v>2320299</v>
          </cell>
          <cell r="B2444" t="str">
            <v>中央政府其他国外借款付息支出</v>
          </cell>
        </row>
        <row r="2445">
          <cell r="A2445">
            <v>2320299</v>
          </cell>
          <cell r="B2445" t="str">
            <v>中央政府其他国外借款付息支出</v>
          </cell>
        </row>
        <row r="2446">
          <cell r="A2446">
            <v>2320299</v>
          </cell>
          <cell r="B2446" t="str">
            <v>中央政府其他国外借款付息支出</v>
          </cell>
        </row>
        <row r="2447">
          <cell r="A2447">
            <v>2320299</v>
          </cell>
          <cell r="B2447" t="str">
            <v>中央政府其他国外借款付息支出</v>
          </cell>
        </row>
        <row r="2448">
          <cell r="A2448">
            <v>2320299</v>
          </cell>
          <cell r="B2448" t="str">
            <v>中央政府其他国外借款付息支出</v>
          </cell>
        </row>
        <row r="2449">
          <cell r="A2449">
            <v>2320299</v>
          </cell>
          <cell r="B2449" t="str">
            <v>中央政府其他国外借款付息支出</v>
          </cell>
        </row>
        <row r="2450">
          <cell r="A2450">
            <v>2320299</v>
          </cell>
          <cell r="B2450" t="str">
            <v>中央政府其他国外借款付息支出</v>
          </cell>
        </row>
        <row r="2451">
          <cell r="A2451">
            <v>2320299</v>
          </cell>
          <cell r="B2451" t="str">
            <v>中央政府其他国外借款付息支出</v>
          </cell>
        </row>
        <row r="2452">
          <cell r="A2452">
            <v>2320299</v>
          </cell>
          <cell r="B2452" t="str">
            <v>中央政府其他国外借款付息支出</v>
          </cell>
        </row>
        <row r="2453">
          <cell r="A2453">
            <v>2320299</v>
          </cell>
          <cell r="B2453" t="str">
            <v>中央政府其他国外借款付息支出</v>
          </cell>
        </row>
        <row r="2454">
          <cell r="A2454">
            <v>2320299</v>
          </cell>
          <cell r="B2454" t="str">
            <v>中央政府其他国外借款付息支出</v>
          </cell>
        </row>
        <row r="2455">
          <cell r="A2455">
            <v>2320299</v>
          </cell>
          <cell r="B2455" t="str">
            <v>中央政府其他国外借款付息支出</v>
          </cell>
        </row>
        <row r="2456">
          <cell r="A2456">
            <v>2320299</v>
          </cell>
          <cell r="B2456" t="str">
            <v>中央政府其他国外借款付息支出</v>
          </cell>
        </row>
        <row r="2457">
          <cell r="A2457">
            <v>2320299</v>
          </cell>
          <cell r="B2457" t="str">
            <v>中央政府其他国外借款付息支出</v>
          </cell>
        </row>
        <row r="2458">
          <cell r="A2458">
            <v>2320299</v>
          </cell>
          <cell r="B2458" t="str">
            <v>中央政府其他国外借款付息支出</v>
          </cell>
        </row>
        <row r="2459">
          <cell r="A2459">
            <v>2320299</v>
          </cell>
          <cell r="B2459" t="str">
            <v>中央政府其他国外借款付息支出</v>
          </cell>
        </row>
        <row r="2460">
          <cell r="A2460">
            <v>2320299</v>
          </cell>
          <cell r="B2460" t="str">
            <v>中央政府其他国外借款付息支出</v>
          </cell>
        </row>
        <row r="2461">
          <cell r="A2461">
            <v>2320299</v>
          </cell>
          <cell r="B2461" t="str">
            <v>中央政府其他国外借款付息支出</v>
          </cell>
        </row>
        <row r="2462">
          <cell r="A2462">
            <v>2320299</v>
          </cell>
          <cell r="B2462" t="str">
            <v>中央政府其他国外借款付息支出</v>
          </cell>
        </row>
        <row r="2463">
          <cell r="A2463">
            <v>2320299</v>
          </cell>
          <cell r="B2463" t="str">
            <v>中央政府其他国外借款付息支出</v>
          </cell>
        </row>
        <row r="2464">
          <cell r="A2464">
            <v>2320299</v>
          </cell>
          <cell r="B2464" t="str">
            <v>中央政府其他国外借款付息支出</v>
          </cell>
        </row>
        <row r="2465">
          <cell r="A2465">
            <v>2320299</v>
          </cell>
          <cell r="B2465" t="str">
            <v>中央政府其他国外借款付息支出</v>
          </cell>
        </row>
        <row r="2466">
          <cell r="A2466">
            <v>2320299</v>
          </cell>
          <cell r="B2466" t="str">
            <v>中央政府其他国外借款付息支出</v>
          </cell>
        </row>
        <row r="2467">
          <cell r="A2467">
            <v>2320299</v>
          </cell>
          <cell r="B2467" t="str">
            <v>中央政府其他国外借款付息支出</v>
          </cell>
        </row>
        <row r="2468">
          <cell r="A2468">
            <v>2320299</v>
          </cell>
          <cell r="B2468" t="str">
            <v>中央政府其他国外借款付息支出</v>
          </cell>
        </row>
        <row r="2469">
          <cell r="A2469">
            <v>2320299</v>
          </cell>
          <cell r="B2469" t="str">
            <v>中央政府其他国外借款付息支出</v>
          </cell>
        </row>
        <row r="2470">
          <cell r="A2470">
            <v>2320299</v>
          </cell>
          <cell r="B2470" t="str">
            <v>中央政府其他国外借款付息支出</v>
          </cell>
        </row>
        <row r="2471">
          <cell r="A2471">
            <v>2320299</v>
          </cell>
          <cell r="B2471" t="str">
            <v>中央政府其他国外借款付息支出</v>
          </cell>
        </row>
        <row r="2472">
          <cell r="A2472">
            <v>2320299</v>
          </cell>
          <cell r="B2472" t="str">
            <v>中央政府其他国外借款付息支出</v>
          </cell>
        </row>
        <row r="2473">
          <cell r="A2473">
            <v>2320299</v>
          </cell>
          <cell r="B2473" t="str">
            <v>中央政府其他国外借款付息支出</v>
          </cell>
        </row>
        <row r="2474">
          <cell r="A2474">
            <v>2320299</v>
          </cell>
          <cell r="B2474" t="str">
            <v>中央政府其他国外借款付息支出</v>
          </cell>
        </row>
        <row r="2475">
          <cell r="A2475">
            <v>2320299</v>
          </cell>
          <cell r="B2475" t="str">
            <v>中央政府其他国外借款付息支出</v>
          </cell>
        </row>
        <row r="2476">
          <cell r="A2476">
            <v>2320299</v>
          </cell>
          <cell r="B2476" t="str">
            <v>中央政府其他国外借款付息支出</v>
          </cell>
        </row>
        <row r="2477">
          <cell r="A2477">
            <v>2320299</v>
          </cell>
          <cell r="B2477" t="str">
            <v>中央政府其他国外借款付息支出</v>
          </cell>
        </row>
        <row r="2478">
          <cell r="A2478">
            <v>2320299</v>
          </cell>
          <cell r="B2478" t="str">
            <v>中央政府其他国外借款付息支出</v>
          </cell>
        </row>
        <row r="2479">
          <cell r="A2479">
            <v>2320299</v>
          </cell>
          <cell r="B2479" t="str">
            <v>中央政府其他国外借款付息支出</v>
          </cell>
        </row>
        <row r="2480">
          <cell r="A2480">
            <v>2320299</v>
          </cell>
          <cell r="B2480" t="str">
            <v>中央政府其他国外借款付息支出</v>
          </cell>
        </row>
        <row r="2481">
          <cell r="A2481">
            <v>2320299</v>
          </cell>
          <cell r="B2481" t="str">
            <v>中央政府其他国外借款付息支出</v>
          </cell>
        </row>
        <row r="2482">
          <cell r="A2482">
            <v>2320299</v>
          </cell>
          <cell r="B2482" t="str">
            <v>中央政府其他国外借款付息支出</v>
          </cell>
        </row>
        <row r="2483">
          <cell r="A2483">
            <v>2320299</v>
          </cell>
          <cell r="B2483" t="str">
            <v>中央政府其他国外借款付息支出</v>
          </cell>
        </row>
        <row r="2484">
          <cell r="A2484">
            <v>2320299</v>
          </cell>
          <cell r="B2484" t="str">
            <v>中央政府其他国外借款付息支出</v>
          </cell>
        </row>
        <row r="2485">
          <cell r="A2485">
            <v>20997</v>
          </cell>
          <cell r="B2485" t="str">
            <v>社会保险费划转</v>
          </cell>
        </row>
        <row r="2486">
          <cell r="A2486">
            <v>20998</v>
          </cell>
          <cell r="B2486" t="str">
            <v>社会保险费利息划转</v>
          </cell>
        </row>
        <row r="2487">
          <cell r="A2487">
            <v>22909</v>
          </cell>
          <cell r="B2487" t="str">
            <v>抗疫特别国债财务基金支出</v>
          </cell>
        </row>
        <row r="2488">
          <cell r="A2488">
            <v>230029902</v>
          </cell>
          <cell r="B2488" t="str">
            <v>省拨付补助支出</v>
          </cell>
        </row>
        <row r="2489">
          <cell r="A2489">
            <v>230029903</v>
          </cell>
          <cell r="B2489" t="str">
            <v>地市拨付补助支出</v>
          </cell>
        </row>
        <row r="2490">
          <cell r="A2490">
            <v>230029999</v>
          </cell>
          <cell r="B2490" t="str">
            <v>其他转移支付（补助）支出</v>
          </cell>
        </row>
        <row r="2491">
          <cell r="A2491">
            <v>270</v>
          </cell>
          <cell r="B2491" t="str">
            <v>往来性支出</v>
          </cell>
        </row>
        <row r="2492">
          <cell r="A2492">
            <v>27006</v>
          </cell>
          <cell r="B2492" t="str">
            <v>与预算单位往来支出</v>
          </cell>
        </row>
        <row r="2493">
          <cell r="A2493">
            <v>23021</v>
          </cell>
          <cell r="B2493" t="str">
            <v>区域间转移性支出</v>
          </cell>
        </row>
        <row r="2494">
          <cell r="A2494">
            <v>2302101</v>
          </cell>
          <cell r="B2494" t="str">
            <v>援助其他地区支出</v>
          </cell>
        </row>
        <row r="2495">
          <cell r="A2495">
            <v>2302102</v>
          </cell>
          <cell r="B2495" t="str">
            <v>生态保护补偿转移性支出</v>
          </cell>
        </row>
        <row r="2496">
          <cell r="A2496">
            <v>2302103</v>
          </cell>
          <cell r="B2496" t="str">
            <v>土地指标调剂转移性支出</v>
          </cell>
        </row>
        <row r="2497">
          <cell r="A2497">
            <v>2302199</v>
          </cell>
          <cell r="B2497" t="str">
            <v>其他转移性支出</v>
          </cell>
        </row>
        <row r="2498">
          <cell r="A2498">
            <v>2090404</v>
          </cell>
          <cell r="B2498" t="str">
            <v>职业伤害保障支出</v>
          </cell>
        </row>
        <row r="2499">
          <cell r="A2499">
            <v>2300296</v>
          </cell>
          <cell r="B2499" t="str">
            <v>增值税留抵退税转移支付支出</v>
          </cell>
        </row>
        <row r="2500">
          <cell r="A2500">
            <v>2300297</v>
          </cell>
          <cell r="B2500" t="str">
            <v>其他退税关税降费转移支付支出</v>
          </cell>
        </row>
        <row r="2501">
          <cell r="A2501">
            <v>2300298</v>
          </cell>
          <cell r="B2501" t="str">
            <v>补充县区财力转移支付支出</v>
          </cell>
        </row>
        <row r="2502">
          <cell r="A2502">
            <v>27005</v>
          </cell>
          <cell r="B2502" t="str">
            <v>与财政专户往来支出</v>
          </cell>
        </row>
        <row r="2503">
          <cell r="A2503">
            <v>21404</v>
          </cell>
          <cell r="B2503" t="str">
            <v>成品油价格改革对交通运输的补贴</v>
          </cell>
        </row>
        <row r="2504">
          <cell r="A2504">
            <v>21404</v>
          </cell>
          <cell r="B2504" t="str">
            <v>成品油价格改革对交通运输的补贴</v>
          </cell>
        </row>
        <row r="2505">
          <cell r="A2505">
            <v>21404</v>
          </cell>
          <cell r="B2505" t="str">
            <v>成品油价格改革对交通运输的补贴</v>
          </cell>
        </row>
        <row r="2506">
          <cell r="A2506">
            <v>21404</v>
          </cell>
          <cell r="B2506" t="str">
            <v>成品油价格改革对交通运输的补贴</v>
          </cell>
        </row>
        <row r="2507">
          <cell r="A2507">
            <v>21404</v>
          </cell>
          <cell r="B2507" t="str">
            <v>成品油价格改革对交通运输的补贴</v>
          </cell>
        </row>
        <row r="2508">
          <cell r="A2508">
            <v>21404</v>
          </cell>
          <cell r="B2508" t="str">
            <v>成品油价格改革对交通运输的补贴</v>
          </cell>
        </row>
        <row r="2509">
          <cell r="A2509">
            <v>21404</v>
          </cell>
          <cell r="B2509" t="str">
            <v>成品油价格改革对交通运输的补贴</v>
          </cell>
        </row>
        <row r="2510">
          <cell r="A2510">
            <v>21404</v>
          </cell>
          <cell r="B2510" t="str">
            <v>成品油价格改革对交通运输的补贴</v>
          </cell>
        </row>
        <row r="2511">
          <cell r="A2511">
            <v>21404</v>
          </cell>
          <cell r="B2511" t="str">
            <v>成品油价格改革对交通运输的补贴</v>
          </cell>
        </row>
        <row r="2512">
          <cell r="A2512">
            <v>21404</v>
          </cell>
          <cell r="B2512" t="str">
            <v>成品油价格改革对交通运输的补贴</v>
          </cell>
        </row>
        <row r="2513">
          <cell r="A2513">
            <v>21404</v>
          </cell>
          <cell r="B2513" t="str">
            <v>成品油价格改革对交通运输的补贴</v>
          </cell>
        </row>
        <row r="2514">
          <cell r="A2514">
            <v>21404</v>
          </cell>
          <cell r="B2514" t="str">
            <v>成品油价格改革对交通运输的补贴</v>
          </cell>
        </row>
        <row r="2515">
          <cell r="A2515">
            <v>21404</v>
          </cell>
          <cell r="B2515" t="str">
            <v>成品油价格改革对交通运输的补贴</v>
          </cell>
        </row>
        <row r="2516">
          <cell r="A2516">
            <v>21404</v>
          </cell>
          <cell r="B2516" t="str">
            <v>成品油价格改革对交通运输的补贴</v>
          </cell>
        </row>
        <row r="2517">
          <cell r="A2517">
            <v>21404</v>
          </cell>
          <cell r="B2517" t="str">
            <v>成品油价格改革对交通运输的补贴</v>
          </cell>
        </row>
        <row r="2518">
          <cell r="A2518">
            <v>21404</v>
          </cell>
          <cell r="B2518" t="str">
            <v>成品油价格改革对交通运输的补贴</v>
          </cell>
        </row>
        <row r="2519">
          <cell r="A2519">
            <v>21404</v>
          </cell>
          <cell r="B2519" t="str">
            <v>成品油价格改革对交通运输的补贴</v>
          </cell>
        </row>
        <row r="2520">
          <cell r="A2520">
            <v>21404</v>
          </cell>
          <cell r="B2520" t="str">
            <v>成品油价格改革对交通运输的补贴</v>
          </cell>
        </row>
        <row r="2521">
          <cell r="A2521">
            <v>21404</v>
          </cell>
          <cell r="B2521" t="str">
            <v>成品油价格改革对交通运输的补贴</v>
          </cell>
        </row>
        <row r="2522">
          <cell r="A2522">
            <v>21404</v>
          </cell>
          <cell r="B2522" t="str">
            <v>成品油价格改革对交通运输的补贴</v>
          </cell>
        </row>
        <row r="2523">
          <cell r="A2523">
            <v>21404</v>
          </cell>
          <cell r="B2523" t="str">
            <v>成品油价格改革对交通运输的补贴</v>
          </cell>
        </row>
        <row r="2524">
          <cell r="A2524">
            <v>21404</v>
          </cell>
          <cell r="B2524" t="str">
            <v>成品油价格改革对交通运输的补贴</v>
          </cell>
        </row>
        <row r="2525">
          <cell r="A2525">
            <v>21404</v>
          </cell>
          <cell r="B2525" t="str">
            <v>成品油价格改革对交通运输的补贴</v>
          </cell>
        </row>
        <row r="2526">
          <cell r="A2526">
            <v>21404</v>
          </cell>
          <cell r="B2526" t="str">
            <v>成品油价格改革对交通运输的补贴</v>
          </cell>
        </row>
        <row r="2527">
          <cell r="A2527">
            <v>21404</v>
          </cell>
          <cell r="B2527" t="str">
            <v>成品油价格改革对交通运输的补贴</v>
          </cell>
        </row>
        <row r="2528">
          <cell r="A2528">
            <v>21404</v>
          </cell>
          <cell r="B2528" t="str">
            <v>成品油价格改革对交通运输的补贴</v>
          </cell>
        </row>
        <row r="2529">
          <cell r="A2529">
            <v>21404</v>
          </cell>
          <cell r="B2529" t="str">
            <v>成品油价格改革对交通运输的补贴</v>
          </cell>
        </row>
        <row r="2530">
          <cell r="A2530">
            <v>21404</v>
          </cell>
          <cell r="B2530" t="str">
            <v>成品油价格改革对交通运输的补贴</v>
          </cell>
        </row>
        <row r="2531">
          <cell r="A2531">
            <v>21404</v>
          </cell>
          <cell r="B2531" t="str">
            <v>成品油价格改革对交通运输的补贴</v>
          </cell>
        </row>
        <row r="2532">
          <cell r="A2532">
            <v>21404</v>
          </cell>
          <cell r="B2532" t="str">
            <v>成品油价格改革对交通运输的补贴</v>
          </cell>
        </row>
        <row r="2533">
          <cell r="A2533">
            <v>21404</v>
          </cell>
          <cell r="B2533" t="str">
            <v>成品油价格改革对交通运输的补贴</v>
          </cell>
        </row>
        <row r="2534">
          <cell r="A2534">
            <v>21404</v>
          </cell>
          <cell r="B2534" t="str">
            <v>成品油价格改革对交通运输的补贴</v>
          </cell>
        </row>
        <row r="2535">
          <cell r="A2535">
            <v>21404</v>
          </cell>
          <cell r="B2535" t="str">
            <v>成品油价格改革对交通运输的补贴</v>
          </cell>
        </row>
        <row r="2536">
          <cell r="A2536">
            <v>21404</v>
          </cell>
          <cell r="B2536" t="str">
            <v>成品油价格改革对交通运输的补贴</v>
          </cell>
        </row>
        <row r="2537">
          <cell r="A2537">
            <v>21404</v>
          </cell>
          <cell r="B2537" t="str">
            <v>成品油价格改革对交通运输的补贴</v>
          </cell>
        </row>
        <row r="2538">
          <cell r="A2538">
            <v>21404</v>
          </cell>
          <cell r="B2538" t="str">
            <v>成品油价格改革对交通运输的补贴</v>
          </cell>
        </row>
        <row r="2539">
          <cell r="A2539">
            <v>21404</v>
          </cell>
          <cell r="B2539" t="str">
            <v>成品油价格改革对交通运输的补贴</v>
          </cell>
        </row>
        <row r="2540">
          <cell r="A2540">
            <v>21404</v>
          </cell>
          <cell r="B2540" t="str">
            <v>成品油价格改革对交通运输的补贴</v>
          </cell>
        </row>
        <row r="2541">
          <cell r="A2541">
            <v>21404</v>
          </cell>
          <cell r="B2541" t="str">
            <v>成品油价格改革对交通运输的补贴</v>
          </cell>
        </row>
        <row r="2542">
          <cell r="A2542">
            <v>21404</v>
          </cell>
          <cell r="B2542" t="str">
            <v>成品油价格改革对交通运输的补贴</v>
          </cell>
        </row>
        <row r="2543">
          <cell r="A2543">
            <v>21404</v>
          </cell>
          <cell r="B2543" t="str">
            <v>成品油价格改革对交通运输的补贴</v>
          </cell>
        </row>
        <row r="2544">
          <cell r="A2544">
            <v>21404</v>
          </cell>
          <cell r="B2544" t="str">
            <v>成品油价格改革对交通运输的补贴</v>
          </cell>
        </row>
        <row r="2545">
          <cell r="A2545">
            <v>2140499</v>
          </cell>
          <cell r="B2545" t="str">
            <v>成品油价格改革补贴其他支出</v>
          </cell>
        </row>
        <row r="2546">
          <cell r="A2546">
            <v>2140499</v>
          </cell>
          <cell r="B2546" t="str">
            <v>成品油价格改革补贴其他支出</v>
          </cell>
        </row>
        <row r="2547">
          <cell r="A2547">
            <v>2140499</v>
          </cell>
          <cell r="B2547" t="str">
            <v>成品油价格改革补贴其他支出</v>
          </cell>
        </row>
        <row r="2548">
          <cell r="A2548">
            <v>2140499</v>
          </cell>
          <cell r="B2548" t="str">
            <v>成品油价格改革补贴其他支出</v>
          </cell>
        </row>
        <row r="2549">
          <cell r="A2549">
            <v>2140499</v>
          </cell>
          <cell r="B2549" t="str">
            <v>成品油价格改革补贴其他支出</v>
          </cell>
        </row>
        <row r="2550">
          <cell r="A2550">
            <v>2140499</v>
          </cell>
          <cell r="B2550" t="str">
            <v>成品油价格改革补贴其他支出</v>
          </cell>
        </row>
        <row r="2551">
          <cell r="A2551">
            <v>2140499</v>
          </cell>
          <cell r="B2551" t="str">
            <v>成品油价格改革补贴其他支出</v>
          </cell>
        </row>
        <row r="2552">
          <cell r="A2552">
            <v>2140499</v>
          </cell>
          <cell r="B2552" t="str">
            <v>成品油价格改革补贴其他支出</v>
          </cell>
        </row>
        <row r="2553">
          <cell r="A2553">
            <v>2140499</v>
          </cell>
          <cell r="B2553" t="str">
            <v>成品油价格改革补贴其他支出</v>
          </cell>
        </row>
        <row r="2554">
          <cell r="A2554">
            <v>2140499</v>
          </cell>
          <cell r="B2554" t="str">
            <v>成品油价格改革补贴其他支出</v>
          </cell>
        </row>
        <row r="2555">
          <cell r="A2555">
            <v>2140499</v>
          </cell>
          <cell r="B2555" t="str">
            <v>成品油价格改革补贴其他支出</v>
          </cell>
        </row>
        <row r="2556">
          <cell r="A2556">
            <v>2140499</v>
          </cell>
          <cell r="B2556" t="str">
            <v>成品油价格改革补贴其他支出</v>
          </cell>
        </row>
        <row r="2557">
          <cell r="A2557">
            <v>2140499</v>
          </cell>
          <cell r="B2557" t="str">
            <v>成品油价格改革补贴其他支出</v>
          </cell>
        </row>
        <row r="2558">
          <cell r="A2558">
            <v>2140499</v>
          </cell>
          <cell r="B2558" t="str">
            <v>成品油价格改革补贴其他支出</v>
          </cell>
        </row>
        <row r="2559">
          <cell r="A2559">
            <v>2140499</v>
          </cell>
          <cell r="B2559" t="str">
            <v>成品油价格改革补贴其他支出</v>
          </cell>
        </row>
        <row r="2560">
          <cell r="A2560">
            <v>2140499</v>
          </cell>
          <cell r="B2560" t="str">
            <v>成品油价格改革补贴其他支出</v>
          </cell>
        </row>
        <row r="2561">
          <cell r="A2561">
            <v>2140499</v>
          </cell>
          <cell r="B2561" t="str">
            <v>成品油价格改革补贴其他支出</v>
          </cell>
        </row>
        <row r="2562">
          <cell r="A2562">
            <v>2140499</v>
          </cell>
          <cell r="B2562" t="str">
            <v>成品油价格改革补贴其他支出</v>
          </cell>
        </row>
        <row r="2563">
          <cell r="A2563">
            <v>2140499</v>
          </cell>
          <cell r="B2563" t="str">
            <v>成品油价格改革补贴其他支出</v>
          </cell>
        </row>
        <row r="2564">
          <cell r="A2564">
            <v>2140499</v>
          </cell>
          <cell r="B2564" t="str">
            <v>成品油价格改革补贴其他支出</v>
          </cell>
        </row>
        <row r="2565">
          <cell r="A2565">
            <v>2140499</v>
          </cell>
          <cell r="B2565" t="str">
            <v>成品油价格改革补贴其他支出</v>
          </cell>
        </row>
        <row r="2566">
          <cell r="A2566">
            <v>2140499</v>
          </cell>
          <cell r="B2566" t="str">
            <v>成品油价格改革补贴其他支出</v>
          </cell>
        </row>
        <row r="2567">
          <cell r="A2567">
            <v>2140499</v>
          </cell>
          <cell r="B2567" t="str">
            <v>成品油价格改革补贴其他支出</v>
          </cell>
        </row>
        <row r="2568">
          <cell r="A2568">
            <v>2140499</v>
          </cell>
          <cell r="B2568" t="str">
            <v>成品油价格改革补贴其他支出</v>
          </cell>
        </row>
        <row r="2569">
          <cell r="A2569">
            <v>2140499</v>
          </cell>
          <cell r="B2569" t="str">
            <v>成品油价格改革补贴其他支出</v>
          </cell>
        </row>
        <row r="2570">
          <cell r="A2570">
            <v>2140499</v>
          </cell>
          <cell r="B2570" t="str">
            <v>成品油价格改革补贴其他支出</v>
          </cell>
        </row>
        <row r="2571">
          <cell r="A2571">
            <v>2140499</v>
          </cell>
          <cell r="B2571" t="str">
            <v>成品油价格改革补贴其他支出</v>
          </cell>
        </row>
        <row r="2572">
          <cell r="A2572">
            <v>2140499</v>
          </cell>
          <cell r="B2572" t="str">
            <v>成品油价格改革补贴其他支出</v>
          </cell>
        </row>
        <row r="2573">
          <cell r="A2573">
            <v>2140499</v>
          </cell>
          <cell r="B2573" t="str">
            <v>成品油价格改革补贴其他支出</v>
          </cell>
        </row>
        <row r="2574">
          <cell r="A2574">
            <v>2140499</v>
          </cell>
          <cell r="B2574" t="str">
            <v>成品油价格改革补贴其他支出</v>
          </cell>
        </row>
        <row r="2575">
          <cell r="A2575">
            <v>2140499</v>
          </cell>
          <cell r="B2575" t="str">
            <v>成品油价格改革补贴其他支出</v>
          </cell>
        </row>
        <row r="2576">
          <cell r="A2576">
            <v>2140499</v>
          </cell>
          <cell r="B2576" t="str">
            <v>成品油价格改革补贴其他支出</v>
          </cell>
        </row>
        <row r="2577">
          <cell r="A2577">
            <v>2140499</v>
          </cell>
          <cell r="B2577" t="str">
            <v>成品油价格改革补贴其他支出</v>
          </cell>
        </row>
        <row r="2578">
          <cell r="A2578">
            <v>2140499</v>
          </cell>
          <cell r="B2578" t="str">
            <v>成品油价格改革补贴其他支出</v>
          </cell>
        </row>
        <row r="2579">
          <cell r="A2579">
            <v>2140499</v>
          </cell>
          <cell r="B2579" t="str">
            <v>成品油价格改革补贴其他支出</v>
          </cell>
        </row>
        <row r="2580">
          <cell r="A2580">
            <v>2140499</v>
          </cell>
          <cell r="B2580" t="str">
            <v>成品油价格改革补贴其他支出</v>
          </cell>
        </row>
        <row r="2581">
          <cell r="A2581">
            <v>2140499</v>
          </cell>
          <cell r="B2581" t="str">
            <v>成品油价格改革补贴其他支出</v>
          </cell>
        </row>
        <row r="2582">
          <cell r="A2582">
            <v>2140499</v>
          </cell>
          <cell r="B2582" t="str">
            <v>成品油价格改革补贴其他支出</v>
          </cell>
        </row>
        <row r="2583">
          <cell r="A2583">
            <v>2140499</v>
          </cell>
          <cell r="B2583" t="str">
            <v>成品油价格改革补贴其他支出</v>
          </cell>
        </row>
        <row r="2584">
          <cell r="A2584">
            <v>2140499</v>
          </cell>
          <cell r="B2584" t="str">
            <v>成品油价格改革补贴其他支出</v>
          </cell>
        </row>
        <row r="2585">
          <cell r="A2585">
            <v>2140499</v>
          </cell>
          <cell r="B2585" t="str">
            <v>成品油价格改革补贴其他支出</v>
          </cell>
        </row>
        <row r="2586">
          <cell r="A2586">
            <v>2140499</v>
          </cell>
          <cell r="B2586" t="str">
            <v>成品油价格改革补贴其他支出</v>
          </cell>
        </row>
        <row r="2587">
          <cell r="A2587">
            <v>2080804</v>
          </cell>
          <cell r="B2587" t="str">
            <v>优抚事业单位支出</v>
          </cell>
        </row>
        <row r="2588">
          <cell r="A2588">
            <v>2080804</v>
          </cell>
          <cell r="B2588" t="str">
            <v>优抚事业单位支出</v>
          </cell>
        </row>
        <row r="2589">
          <cell r="A2589">
            <v>2080804</v>
          </cell>
          <cell r="B2589" t="str">
            <v>优抚事业单位支出</v>
          </cell>
        </row>
        <row r="2590">
          <cell r="A2590">
            <v>2080804</v>
          </cell>
          <cell r="B2590" t="str">
            <v>优抚事业单位支出</v>
          </cell>
        </row>
        <row r="2591">
          <cell r="A2591">
            <v>2080804</v>
          </cell>
          <cell r="B2591" t="str">
            <v>优抚事业单位支出</v>
          </cell>
        </row>
        <row r="2592">
          <cell r="A2592">
            <v>2080804</v>
          </cell>
          <cell r="B2592" t="str">
            <v>优抚事业单位支出</v>
          </cell>
        </row>
        <row r="2593">
          <cell r="A2593">
            <v>2080804</v>
          </cell>
          <cell r="B2593" t="str">
            <v>优抚事业单位支出</v>
          </cell>
        </row>
        <row r="2594">
          <cell r="A2594">
            <v>2080804</v>
          </cell>
          <cell r="B2594" t="str">
            <v>优抚事业单位支出</v>
          </cell>
        </row>
        <row r="2595">
          <cell r="A2595">
            <v>2080804</v>
          </cell>
          <cell r="B2595" t="str">
            <v>优抚事业单位支出</v>
          </cell>
        </row>
        <row r="2596">
          <cell r="A2596">
            <v>2080804</v>
          </cell>
          <cell r="B2596" t="str">
            <v>优抚事业单位支出</v>
          </cell>
        </row>
        <row r="2597">
          <cell r="A2597">
            <v>2080804</v>
          </cell>
          <cell r="B2597" t="str">
            <v>优抚事业单位支出</v>
          </cell>
        </row>
        <row r="2598">
          <cell r="A2598">
            <v>2080804</v>
          </cell>
          <cell r="B2598" t="str">
            <v>优抚事业单位支出</v>
          </cell>
        </row>
        <row r="2599">
          <cell r="A2599">
            <v>2080804</v>
          </cell>
          <cell r="B2599" t="str">
            <v>优抚事业单位支出</v>
          </cell>
        </row>
        <row r="2600">
          <cell r="A2600">
            <v>2080804</v>
          </cell>
          <cell r="B2600" t="str">
            <v>优抚事业单位支出</v>
          </cell>
        </row>
        <row r="2601">
          <cell r="A2601">
            <v>2080804</v>
          </cell>
          <cell r="B2601" t="str">
            <v>优抚事业单位支出</v>
          </cell>
        </row>
        <row r="2602">
          <cell r="A2602">
            <v>2080804</v>
          </cell>
          <cell r="B2602" t="str">
            <v>优抚事业单位支出</v>
          </cell>
        </row>
        <row r="2603">
          <cell r="A2603">
            <v>2080804</v>
          </cell>
          <cell r="B2603" t="str">
            <v>优抚事业单位支出</v>
          </cell>
        </row>
        <row r="2604">
          <cell r="A2604">
            <v>2080804</v>
          </cell>
          <cell r="B2604" t="str">
            <v>优抚事业单位支出</v>
          </cell>
        </row>
        <row r="2605">
          <cell r="A2605">
            <v>2080804</v>
          </cell>
          <cell r="B2605" t="str">
            <v>优抚事业单位支出</v>
          </cell>
        </row>
        <row r="2606">
          <cell r="A2606">
            <v>2080804</v>
          </cell>
          <cell r="B2606" t="str">
            <v>优抚事业单位支出</v>
          </cell>
        </row>
        <row r="2607">
          <cell r="A2607">
            <v>2080804</v>
          </cell>
          <cell r="B2607" t="str">
            <v>优抚事业单位支出</v>
          </cell>
        </row>
        <row r="2608">
          <cell r="A2608">
            <v>2080804</v>
          </cell>
          <cell r="B2608" t="str">
            <v>优抚事业单位支出</v>
          </cell>
        </row>
        <row r="2609">
          <cell r="A2609">
            <v>2080804</v>
          </cell>
          <cell r="B2609" t="str">
            <v>优抚事业单位支出</v>
          </cell>
        </row>
        <row r="2610">
          <cell r="A2610">
            <v>2080804</v>
          </cell>
          <cell r="B2610" t="str">
            <v>优抚事业单位支出</v>
          </cell>
        </row>
        <row r="2611">
          <cell r="A2611">
            <v>2080804</v>
          </cell>
          <cell r="B2611" t="str">
            <v>优抚事业单位支出</v>
          </cell>
        </row>
        <row r="2612">
          <cell r="A2612">
            <v>2080804</v>
          </cell>
          <cell r="B2612" t="str">
            <v>优抚事业单位支出</v>
          </cell>
        </row>
        <row r="2613">
          <cell r="A2613">
            <v>2080804</v>
          </cell>
          <cell r="B2613" t="str">
            <v>优抚事业单位支出</v>
          </cell>
        </row>
        <row r="2614">
          <cell r="A2614">
            <v>2080804</v>
          </cell>
          <cell r="B2614" t="str">
            <v>优抚事业单位支出</v>
          </cell>
        </row>
        <row r="2615">
          <cell r="A2615">
            <v>2080804</v>
          </cell>
          <cell r="B2615" t="str">
            <v>优抚事业单位支出</v>
          </cell>
        </row>
        <row r="2616">
          <cell r="A2616">
            <v>2080804</v>
          </cell>
          <cell r="B2616" t="str">
            <v>优抚事业单位支出</v>
          </cell>
        </row>
        <row r="2617">
          <cell r="A2617">
            <v>2080804</v>
          </cell>
          <cell r="B2617" t="str">
            <v>优抚事业单位支出</v>
          </cell>
        </row>
        <row r="2618">
          <cell r="A2618">
            <v>2080804</v>
          </cell>
          <cell r="B2618" t="str">
            <v>优抚事业单位支出</v>
          </cell>
        </row>
        <row r="2619">
          <cell r="A2619">
            <v>2080804</v>
          </cell>
          <cell r="B2619" t="str">
            <v>优抚事业单位支出</v>
          </cell>
        </row>
        <row r="2620">
          <cell r="A2620">
            <v>2080804</v>
          </cell>
          <cell r="B2620" t="str">
            <v>优抚事业单位支出</v>
          </cell>
        </row>
        <row r="2621">
          <cell r="A2621">
            <v>2080804</v>
          </cell>
          <cell r="B2621" t="str">
            <v>优抚事业单位支出</v>
          </cell>
        </row>
        <row r="2622">
          <cell r="A2622">
            <v>2080804</v>
          </cell>
          <cell r="B2622" t="str">
            <v>优抚事业单位支出</v>
          </cell>
        </row>
        <row r="2623">
          <cell r="A2623">
            <v>2080804</v>
          </cell>
          <cell r="B2623" t="str">
            <v>优抚事业单位支出</v>
          </cell>
        </row>
        <row r="2624">
          <cell r="A2624">
            <v>2080804</v>
          </cell>
          <cell r="B2624" t="str">
            <v>优抚事业单位支出</v>
          </cell>
        </row>
        <row r="2625">
          <cell r="A2625">
            <v>2080804</v>
          </cell>
          <cell r="B2625" t="str">
            <v>优抚事业单位支出</v>
          </cell>
        </row>
        <row r="2626">
          <cell r="A2626">
            <v>2080804</v>
          </cell>
          <cell r="B2626" t="str">
            <v>优抚事业单位支出</v>
          </cell>
        </row>
      </sheetData>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43"/>
  <sheetViews>
    <sheetView workbookViewId="0">
      <selection activeCell="S17" sqref="S17"/>
    </sheetView>
  </sheetViews>
  <sheetFormatPr defaultColWidth="9" defaultRowHeight="14"/>
  <cols>
    <col min="1" max="1" width="35.2545454545455" style="874" customWidth="1"/>
    <col min="2" max="2" width="15.6272727272727" style="875" customWidth="1"/>
    <col min="3" max="3" width="10.6272727272727" style="876" hidden="1" customWidth="1"/>
    <col min="4" max="4" width="13.8727272727273" style="874" customWidth="1"/>
    <col min="5" max="5" width="4.37272727272727" style="874" customWidth="1"/>
    <col min="6" max="6" width="32.6272727272727" style="874" customWidth="1"/>
    <col min="7" max="7" width="15.6272727272727" style="877" customWidth="1"/>
    <col min="8" max="8" width="15.6272727272727" style="877" hidden="1" customWidth="1"/>
    <col min="9" max="9" width="15.6272727272727" style="874" customWidth="1"/>
    <col min="10" max="10" width="9" style="874" customWidth="1"/>
    <col min="11" max="11" width="27.5" style="874" hidden="1" customWidth="1"/>
    <col min="12" max="12" width="11.1272727272727" style="874" hidden="1" customWidth="1"/>
    <col min="13" max="13" width="11.8727272727273" style="874" hidden="1" customWidth="1"/>
    <col min="14" max="16384" width="9" style="874"/>
  </cols>
  <sheetData>
    <row r="1" ht="17.5" spans="1:9">
      <c r="A1" s="387" t="s">
        <v>0</v>
      </c>
      <c r="B1" s="387"/>
      <c r="C1" s="387"/>
      <c r="D1" s="387"/>
      <c r="E1" s="387"/>
      <c r="F1" s="387"/>
      <c r="G1" s="878"/>
      <c r="H1" s="878"/>
      <c r="I1" s="916"/>
    </row>
    <row r="2" ht="24" spans="1:9">
      <c r="A2" s="879" t="s">
        <v>1</v>
      </c>
      <c r="B2" s="879"/>
      <c r="C2" s="879"/>
      <c r="D2" s="879"/>
      <c r="E2" s="879"/>
      <c r="F2" s="879"/>
      <c r="G2" s="879"/>
      <c r="H2" s="879"/>
      <c r="I2" s="879"/>
    </row>
    <row r="3" ht="23" spans="1:9">
      <c r="A3" s="880"/>
      <c r="B3" s="881"/>
      <c r="C3" s="882"/>
      <c r="D3" s="880"/>
      <c r="E3" s="880"/>
      <c r="F3" s="880"/>
      <c r="G3" s="883" t="s">
        <v>2</v>
      </c>
      <c r="H3" s="883"/>
      <c r="I3" s="883"/>
    </row>
    <row r="4" ht="35" spans="1:13">
      <c r="A4" s="479" t="s">
        <v>3</v>
      </c>
      <c r="B4" s="345" t="s">
        <v>4</v>
      </c>
      <c r="C4" s="884" t="s">
        <v>5</v>
      </c>
      <c r="D4" s="431" t="s">
        <v>6</v>
      </c>
      <c r="E4" s="885" t="s">
        <v>7</v>
      </c>
      <c r="F4" s="886"/>
      <c r="G4" s="887" t="s">
        <v>4</v>
      </c>
      <c r="H4" s="887" t="s">
        <v>5</v>
      </c>
      <c r="I4" s="431" t="s">
        <v>6</v>
      </c>
      <c r="K4" s="917" t="s">
        <v>8</v>
      </c>
      <c r="L4" s="918" t="s">
        <v>9</v>
      </c>
      <c r="M4" s="919" t="s">
        <v>10</v>
      </c>
    </row>
    <row r="5" ht="18" customHeight="1" spans="1:13">
      <c r="A5" s="479" t="s">
        <v>11</v>
      </c>
      <c r="B5" s="831">
        <f>B6+B31</f>
        <v>810385</v>
      </c>
      <c r="C5" s="888">
        <f>C6+C31</f>
        <v>238965</v>
      </c>
      <c r="D5" s="437" t="s">
        <v>12</v>
      </c>
      <c r="E5" s="885" t="s">
        <v>11</v>
      </c>
      <c r="F5" s="886"/>
      <c r="G5" s="831">
        <f>G6+G31</f>
        <v>810384.669052</v>
      </c>
      <c r="H5" s="889">
        <f>H6+H31</f>
        <v>623396</v>
      </c>
      <c r="I5" s="437" t="s">
        <v>12</v>
      </c>
      <c r="K5" s="920"/>
      <c r="L5" s="920"/>
      <c r="M5" s="920"/>
    </row>
    <row r="6" ht="18" customHeight="1" spans="1:13">
      <c r="A6" s="348" t="s">
        <v>13</v>
      </c>
      <c r="B6" s="831">
        <f>B7+B22</f>
        <v>251883</v>
      </c>
      <c r="C6" s="888">
        <f>C7+C22</f>
        <v>238965</v>
      </c>
      <c r="D6" s="839">
        <f t="shared" ref="D6:D29" si="0">B6/C6-1</f>
        <v>0.0540581256669386</v>
      </c>
      <c r="E6" s="890" t="s">
        <v>14</v>
      </c>
      <c r="F6" s="891"/>
      <c r="G6" s="889">
        <f>SUM(G7:G30)</f>
        <v>652236.669052</v>
      </c>
      <c r="H6" s="889">
        <f>SUM(H7:H30)</f>
        <v>623396</v>
      </c>
      <c r="I6" s="839">
        <f>G6/H6-1</f>
        <v>0.0462638019044073</v>
      </c>
      <c r="K6" s="917" t="s">
        <v>14</v>
      </c>
      <c r="L6" s="921">
        <v>683272.03314</v>
      </c>
      <c r="M6" s="922">
        <f>G6/L6</f>
        <v>0.954578319347602</v>
      </c>
    </row>
    <row r="7" ht="18" customHeight="1" spans="1:13">
      <c r="A7" s="843" t="s">
        <v>15</v>
      </c>
      <c r="B7" s="892">
        <f>SUM(B8:B21)</f>
        <v>79621</v>
      </c>
      <c r="C7" s="892">
        <f>SUM(C8:C21)</f>
        <v>108746</v>
      </c>
      <c r="D7" s="844">
        <f t="shared" si="0"/>
        <v>-0.267825943023192</v>
      </c>
      <c r="E7" s="558">
        <v>201</v>
      </c>
      <c r="F7" s="893" t="s">
        <v>16</v>
      </c>
      <c r="G7" s="892">
        <v>56123.997616</v>
      </c>
      <c r="H7" s="894">
        <v>73309</v>
      </c>
      <c r="I7" s="844">
        <f>G7/H7-1</f>
        <v>-0.234418725995444</v>
      </c>
      <c r="K7" s="920" t="s">
        <v>17</v>
      </c>
      <c r="L7" s="921">
        <v>76048</v>
      </c>
      <c r="M7" s="922">
        <f t="shared" ref="M7:M30" si="1">G7/L7</f>
        <v>0.738007542815064</v>
      </c>
    </row>
    <row r="8" ht="18" customHeight="1" spans="1:13">
      <c r="A8" s="895" t="s">
        <v>18</v>
      </c>
      <c r="B8" s="892">
        <v>25938</v>
      </c>
      <c r="C8" s="884">
        <v>48787</v>
      </c>
      <c r="D8" s="844">
        <f t="shared" si="0"/>
        <v>-0.468341976346158</v>
      </c>
      <c r="E8" s="558">
        <v>202</v>
      </c>
      <c r="F8" s="893" t="s">
        <v>19</v>
      </c>
      <c r="G8" s="892">
        <v>0</v>
      </c>
      <c r="H8" s="894">
        <v>0</v>
      </c>
      <c r="I8" s="844"/>
      <c r="K8" s="920" t="s">
        <v>20</v>
      </c>
      <c r="L8" s="921"/>
      <c r="M8" s="922"/>
    </row>
    <row r="9" ht="18" customHeight="1" spans="1:13">
      <c r="A9" s="895" t="s">
        <v>21</v>
      </c>
      <c r="B9" s="892">
        <v>10159</v>
      </c>
      <c r="C9" s="884">
        <v>16545</v>
      </c>
      <c r="D9" s="844">
        <f t="shared" si="0"/>
        <v>-0.385977636748262</v>
      </c>
      <c r="E9" s="558">
        <v>203</v>
      </c>
      <c r="F9" s="893" t="s">
        <v>22</v>
      </c>
      <c r="G9" s="892">
        <v>477.519191</v>
      </c>
      <c r="H9" s="894">
        <v>329</v>
      </c>
      <c r="I9" s="844">
        <f t="shared" ref="I9:I24" si="2">G9/H9-1</f>
        <v>0.451426112462006</v>
      </c>
      <c r="K9" s="920" t="s">
        <v>23</v>
      </c>
      <c r="L9" s="921">
        <v>474</v>
      </c>
      <c r="M9" s="922">
        <f t="shared" si="1"/>
        <v>1.0074244535865</v>
      </c>
    </row>
    <row r="10" ht="18" customHeight="1" spans="1:13">
      <c r="A10" s="895" t="s">
        <v>24</v>
      </c>
      <c r="B10" s="892">
        <v>2880</v>
      </c>
      <c r="C10" s="884">
        <v>2883</v>
      </c>
      <c r="D10" s="844">
        <f t="shared" si="0"/>
        <v>-0.00104058272632679</v>
      </c>
      <c r="E10" s="558">
        <v>204</v>
      </c>
      <c r="F10" s="893" t="s">
        <v>25</v>
      </c>
      <c r="G10" s="892">
        <v>20375.895684</v>
      </c>
      <c r="H10" s="894">
        <v>22413</v>
      </c>
      <c r="I10" s="844">
        <f t="shared" si="2"/>
        <v>-0.0908894086467675</v>
      </c>
      <c r="K10" s="920" t="s">
        <v>26</v>
      </c>
      <c r="L10" s="921">
        <v>24086</v>
      </c>
      <c r="M10" s="922">
        <f t="shared" si="1"/>
        <v>0.845964281491323</v>
      </c>
    </row>
    <row r="11" ht="18" customHeight="1" spans="1:13">
      <c r="A11" s="895" t="s">
        <v>27</v>
      </c>
      <c r="B11" s="892">
        <v>6457</v>
      </c>
      <c r="C11" s="884">
        <v>7495</v>
      </c>
      <c r="D11" s="844">
        <f t="shared" si="0"/>
        <v>-0.138492328218813</v>
      </c>
      <c r="E11" s="558">
        <v>205</v>
      </c>
      <c r="F11" s="893" t="s">
        <v>28</v>
      </c>
      <c r="G11" s="892">
        <v>141380.245635</v>
      </c>
      <c r="H11" s="894">
        <v>135258</v>
      </c>
      <c r="I11" s="844">
        <f t="shared" si="2"/>
        <v>0.0452634641573881</v>
      </c>
      <c r="K11" s="920" t="s">
        <v>29</v>
      </c>
      <c r="L11" s="921">
        <v>135823</v>
      </c>
      <c r="M11" s="922">
        <f t="shared" si="1"/>
        <v>1.04091535038248</v>
      </c>
    </row>
    <row r="12" ht="18" customHeight="1" spans="1:13">
      <c r="A12" s="895" t="s">
        <v>30</v>
      </c>
      <c r="B12" s="892">
        <v>3457</v>
      </c>
      <c r="C12" s="884">
        <v>4228</v>
      </c>
      <c r="D12" s="844">
        <f t="shared" si="0"/>
        <v>-0.182355723746452</v>
      </c>
      <c r="E12" s="558">
        <v>206</v>
      </c>
      <c r="F12" s="893" t="s">
        <v>31</v>
      </c>
      <c r="G12" s="892">
        <v>1894.45862</v>
      </c>
      <c r="H12" s="894">
        <v>1077</v>
      </c>
      <c r="I12" s="844">
        <f t="shared" si="2"/>
        <v>0.759014503249768</v>
      </c>
      <c r="K12" s="920" t="s">
        <v>32</v>
      </c>
      <c r="L12" s="921">
        <v>1448</v>
      </c>
      <c r="M12" s="922">
        <f t="shared" si="1"/>
        <v>1.30832777624309</v>
      </c>
    </row>
    <row r="13" ht="18" customHeight="1" spans="1:13">
      <c r="A13" s="895" t="s">
        <v>33</v>
      </c>
      <c r="B13" s="892">
        <v>4428</v>
      </c>
      <c r="C13" s="884">
        <v>3593</v>
      </c>
      <c r="D13" s="844">
        <f t="shared" si="0"/>
        <v>0.232396326189813</v>
      </c>
      <c r="E13" s="558">
        <v>207</v>
      </c>
      <c r="F13" s="893" t="s">
        <v>34</v>
      </c>
      <c r="G13" s="892">
        <v>10512.567503</v>
      </c>
      <c r="H13" s="894">
        <v>9333</v>
      </c>
      <c r="I13" s="844">
        <f t="shared" si="2"/>
        <v>0.126386746276653</v>
      </c>
      <c r="K13" s="920" t="s">
        <v>35</v>
      </c>
      <c r="L13" s="921">
        <v>10079</v>
      </c>
      <c r="M13" s="922">
        <f t="shared" si="1"/>
        <v>1.0430169166584</v>
      </c>
    </row>
    <row r="14" ht="18" customHeight="1" spans="1:13">
      <c r="A14" s="895" t="s">
        <v>36</v>
      </c>
      <c r="B14" s="892">
        <v>1216</v>
      </c>
      <c r="C14" s="884">
        <v>1320</v>
      </c>
      <c r="D14" s="844">
        <f t="shared" si="0"/>
        <v>-0.0787878787878787</v>
      </c>
      <c r="E14" s="558">
        <v>208</v>
      </c>
      <c r="F14" s="893" t="s">
        <v>37</v>
      </c>
      <c r="G14" s="892">
        <v>89402.911706</v>
      </c>
      <c r="H14" s="894">
        <v>88570</v>
      </c>
      <c r="I14" s="844">
        <f t="shared" si="2"/>
        <v>0.00940399351925025</v>
      </c>
      <c r="K14" s="920" t="s">
        <v>38</v>
      </c>
      <c r="L14" s="921">
        <v>100243</v>
      </c>
      <c r="M14" s="922">
        <f t="shared" si="1"/>
        <v>0.891861892660834</v>
      </c>
    </row>
    <row r="15" ht="18" customHeight="1" spans="1:13">
      <c r="A15" s="895" t="s">
        <v>39</v>
      </c>
      <c r="B15" s="892">
        <v>5191</v>
      </c>
      <c r="C15" s="884">
        <v>3550</v>
      </c>
      <c r="D15" s="844">
        <f t="shared" si="0"/>
        <v>0.462253521126761</v>
      </c>
      <c r="E15" s="558">
        <v>210</v>
      </c>
      <c r="F15" s="893" t="s">
        <v>40</v>
      </c>
      <c r="G15" s="892">
        <v>51304.201203</v>
      </c>
      <c r="H15" s="894">
        <v>46373</v>
      </c>
      <c r="I15" s="844">
        <f t="shared" si="2"/>
        <v>0.106337765574796</v>
      </c>
      <c r="K15" s="920" t="s">
        <v>41</v>
      </c>
      <c r="L15" s="921">
        <v>45887</v>
      </c>
      <c r="M15" s="922">
        <f t="shared" si="1"/>
        <v>1.11805524882864</v>
      </c>
    </row>
    <row r="16" ht="18" customHeight="1" spans="1:13">
      <c r="A16" s="895" t="s">
        <v>42</v>
      </c>
      <c r="B16" s="892">
        <v>2910</v>
      </c>
      <c r="C16" s="884">
        <v>3468</v>
      </c>
      <c r="D16" s="844">
        <f t="shared" si="0"/>
        <v>-0.160899653979239</v>
      </c>
      <c r="E16" s="558">
        <v>211</v>
      </c>
      <c r="F16" s="893" t="s">
        <v>43</v>
      </c>
      <c r="G16" s="892">
        <v>32179.326156</v>
      </c>
      <c r="H16" s="894">
        <v>27509</v>
      </c>
      <c r="I16" s="844">
        <f t="shared" si="2"/>
        <v>0.169774479479443</v>
      </c>
      <c r="K16" s="920" t="s">
        <v>44</v>
      </c>
      <c r="L16" s="921">
        <v>16534</v>
      </c>
      <c r="M16" s="922">
        <f t="shared" si="1"/>
        <v>1.94625173315592</v>
      </c>
    </row>
    <row r="17" ht="18" customHeight="1" spans="1:13">
      <c r="A17" s="895" t="s">
        <v>45</v>
      </c>
      <c r="B17" s="892">
        <v>3471</v>
      </c>
      <c r="C17" s="884">
        <v>5031</v>
      </c>
      <c r="D17" s="844">
        <f t="shared" si="0"/>
        <v>-0.310077519379845</v>
      </c>
      <c r="E17" s="558">
        <v>212</v>
      </c>
      <c r="F17" s="893" t="s">
        <v>46</v>
      </c>
      <c r="G17" s="892">
        <v>27067.437029</v>
      </c>
      <c r="H17" s="894">
        <v>25669</v>
      </c>
      <c r="I17" s="844">
        <f t="shared" si="2"/>
        <v>0.0544796068798941</v>
      </c>
      <c r="K17" s="920" t="s">
        <v>47</v>
      </c>
      <c r="L17" s="921">
        <v>31769.61</v>
      </c>
      <c r="M17" s="922">
        <f t="shared" si="1"/>
        <v>0.851991479561757</v>
      </c>
    </row>
    <row r="18" ht="18" customHeight="1" spans="1:13">
      <c r="A18" s="895" t="s">
        <v>48</v>
      </c>
      <c r="B18" s="892">
        <v>10182</v>
      </c>
      <c r="C18" s="884">
        <v>8732</v>
      </c>
      <c r="D18" s="844">
        <f t="shared" si="0"/>
        <v>0.166055886394869</v>
      </c>
      <c r="E18" s="558">
        <v>213</v>
      </c>
      <c r="F18" s="893" t="s">
        <v>49</v>
      </c>
      <c r="G18" s="892">
        <v>118954.886815</v>
      </c>
      <c r="H18" s="894">
        <v>118055</v>
      </c>
      <c r="I18" s="844">
        <f t="shared" si="2"/>
        <v>0.00762260653932501</v>
      </c>
      <c r="K18" s="920" t="s">
        <v>50</v>
      </c>
      <c r="L18" s="921">
        <v>124346</v>
      </c>
      <c r="M18" s="922">
        <f t="shared" si="1"/>
        <v>0.956644257274058</v>
      </c>
    </row>
    <row r="19" ht="18" customHeight="1" spans="1:13">
      <c r="A19" s="895" t="s">
        <v>51</v>
      </c>
      <c r="B19" s="892">
        <v>1761</v>
      </c>
      <c r="C19" s="884">
        <v>1107</v>
      </c>
      <c r="D19" s="844">
        <f t="shared" si="0"/>
        <v>0.590785907859079</v>
      </c>
      <c r="E19" s="558">
        <v>214</v>
      </c>
      <c r="F19" s="893" t="s">
        <v>52</v>
      </c>
      <c r="G19" s="892">
        <v>22377.788886</v>
      </c>
      <c r="H19" s="894">
        <v>22976</v>
      </c>
      <c r="I19" s="844">
        <f t="shared" si="2"/>
        <v>-0.0260363472318942</v>
      </c>
      <c r="K19" s="920" t="s">
        <v>53</v>
      </c>
      <c r="L19" s="921">
        <v>42539</v>
      </c>
      <c r="M19" s="922">
        <f t="shared" si="1"/>
        <v>0.526053477655798</v>
      </c>
    </row>
    <row r="20" ht="18" customHeight="1" spans="1:13">
      <c r="A20" s="895" t="s">
        <v>54</v>
      </c>
      <c r="B20" s="892">
        <v>1565</v>
      </c>
      <c r="C20" s="884">
        <v>1870</v>
      </c>
      <c r="D20" s="844">
        <f t="shared" si="0"/>
        <v>-0.163101604278075</v>
      </c>
      <c r="E20" s="558">
        <v>215</v>
      </c>
      <c r="F20" s="893" t="s">
        <v>55</v>
      </c>
      <c r="G20" s="892">
        <v>498.10956</v>
      </c>
      <c r="H20" s="894">
        <v>659</v>
      </c>
      <c r="I20" s="844">
        <f t="shared" si="2"/>
        <v>-0.244143308042489</v>
      </c>
      <c r="K20" s="920" t="s">
        <v>56</v>
      </c>
      <c r="L20" s="921">
        <v>1298</v>
      </c>
      <c r="M20" s="922">
        <f t="shared" si="1"/>
        <v>0.383751587057011</v>
      </c>
    </row>
    <row r="21" ht="18" customHeight="1" spans="1:13">
      <c r="A21" s="895" t="s">
        <v>57</v>
      </c>
      <c r="B21" s="892">
        <v>6</v>
      </c>
      <c r="C21" s="884">
        <v>137</v>
      </c>
      <c r="D21" s="844">
        <f t="shared" si="0"/>
        <v>-0.956204379562044</v>
      </c>
      <c r="E21" s="558">
        <v>216</v>
      </c>
      <c r="F21" s="893" t="s">
        <v>58</v>
      </c>
      <c r="G21" s="892">
        <v>3736.324742</v>
      </c>
      <c r="H21" s="894">
        <v>2353</v>
      </c>
      <c r="I21" s="844">
        <f t="shared" si="2"/>
        <v>0.587898317892053</v>
      </c>
      <c r="K21" s="920" t="s">
        <v>59</v>
      </c>
      <c r="L21" s="921">
        <v>3195</v>
      </c>
      <c r="M21" s="922">
        <f t="shared" si="1"/>
        <v>1.169428714241</v>
      </c>
    </row>
    <row r="22" ht="18" customHeight="1" spans="1:13">
      <c r="A22" s="843" t="s">
        <v>60</v>
      </c>
      <c r="B22" s="892">
        <f>SUM(B23:B30)</f>
        <v>172262</v>
      </c>
      <c r="C22" s="884">
        <f>SUM(C23:C29)</f>
        <v>130219</v>
      </c>
      <c r="D22" s="844">
        <f t="shared" si="0"/>
        <v>0.322863790998241</v>
      </c>
      <c r="E22" s="558">
        <v>217</v>
      </c>
      <c r="F22" s="893" t="s">
        <v>61</v>
      </c>
      <c r="G22" s="892">
        <v>80</v>
      </c>
      <c r="H22" s="894">
        <v>41</v>
      </c>
      <c r="I22" s="844">
        <f t="shared" si="2"/>
        <v>0.951219512195122</v>
      </c>
      <c r="K22" s="920" t="s">
        <v>62</v>
      </c>
      <c r="L22" s="921">
        <v>100</v>
      </c>
      <c r="M22" s="922">
        <f t="shared" si="1"/>
        <v>0.8</v>
      </c>
    </row>
    <row r="23" ht="18" customHeight="1" spans="1:13">
      <c r="A23" s="895" t="s">
        <v>63</v>
      </c>
      <c r="B23" s="892">
        <v>5345</v>
      </c>
      <c r="C23" s="884">
        <v>11575</v>
      </c>
      <c r="D23" s="844">
        <f t="shared" si="0"/>
        <v>-0.538228941684665</v>
      </c>
      <c r="E23" s="558">
        <v>220</v>
      </c>
      <c r="F23" s="893" t="s">
        <v>64</v>
      </c>
      <c r="G23" s="892">
        <v>30444.640619</v>
      </c>
      <c r="H23" s="894">
        <v>9024</v>
      </c>
      <c r="I23" s="844">
        <f t="shared" si="2"/>
        <v>2.37374120334663</v>
      </c>
      <c r="K23" s="920" t="s">
        <v>65</v>
      </c>
      <c r="L23" s="921">
        <v>17331.26164</v>
      </c>
      <c r="M23" s="922">
        <f t="shared" si="1"/>
        <v>1.75663152812457</v>
      </c>
    </row>
    <row r="24" ht="18" customHeight="1" spans="1:13">
      <c r="A24" s="895" t="s">
        <v>66</v>
      </c>
      <c r="B24" s="892">
        <v>7155</v>
      </c>
      <c r="C24" s="884">
        <v>4536</v>
      </c>
      <c r="D24" s="844">
        <f t="shared" si="0"/>
        <v>0.577380952380952</v>
      </c>
      <c r="E24" s="558">
        <v>221</v>
      </c>
      <c r="F24" s="893" t="s">
        <v>67</v>
      </c>
      <c r="G24" s="892">
        <v>20151.166786</v>
      </c>
      <c r="H24" s="894">
        <v>20227</v>
      </c>
      <c r="I24" s="844">
        <f t="shared" si="2"/>
        <v>-0.00374910832056152</v>
      </c>
      <c r="K24" s="920" t="s">
        <v>68</v>
      </c>
      <c r="L24" s="921">
        <v>23125</v>
      </c>
      <c r="M24" s="922">
        <f t="shared" si="1"/>
        <v>0.871401806962162</v>
      </c>
    </row>
    <row r="25" ht="18" customHeight="1" spans="1:13">
      <c r="A25" s="895" t="s">
        <v>69</v>
      </c>
      <c r="B25" s="892">
        <v>8466</v>
      </c>
      <c r="C25" s="884">
        <v>6781</v>
      </c>
      <c r="D25" s="896">
        <f t="shared" si="0"/>
        <v>0.248488423536352</v>
      </c>
      <c r="E25" s="558">
        <v>222</v>
      </c>
      <c r="F25" s="893" t="s">
        <v>70</v>
      </c>
      <c r="G25" s="892">
        <v>436.5</v>
      </c>
      <c r="H25" s="894">
        <v>0</v>
      </c>
      <c r="I25" s="844"/>
      <c r="K25" s="920" t="s">
        <v>71</v>
      </c>
      <c r="L25" s="921">
        <v>436.5</v>
      </c>
      <c r="M25" s="922">
        <f t="shared" si="1"/>
        <v>1</v>
      </c>
    </row>
    <row r="26" ht="18" customHeight="1" spans="1:13">
      <c r="A26" s="895" t="s">
        <v>72</v>
      </c>
      <c r="B26" s="892">
        <v>143953</v>
      </c>
      <c r="C26" s="884">
        <v>105321</v>
      </c>
      <c r="D26" s="844">
        <f t="shared" si="0"/>
        <v>0.366802442058089</v>
      </c>
      <c r="E26" s="558">
        <v>224</v>
      </c>
      <c r="F26" s="893" t="s">
        <v>73</v>
      </c>
      <c r="G26" s="892">
        <v>6170.966563</v>
      </c>
      <c r="H26" s="894">
        <v>7395</v>
      </c>
      <c r="I26" s="844">
        <f t="shared" ref="I26" si="3">G26/H26-1</f>
        <v>-0.165521762947938</v>
      </c>
      <c r="K26" s="920" t="s">
        <v>74</v>
      </c>
      <c r="L26" s="921">
        <v>7104</v>
      </c>
      <c r="M26" s="922">
        <f t="shared" si="1"/>
        <v>0.868660833755631</v>
      </c>
    </row>
    <row r="27" ht="18" customHeight="1" spans="1:13">
      <c r="A27" s="895" t="s">
        <v>75</v>
      </c>
      <c r="B27" s="892">
        <v>277</v>
      </c>
      <c r="C27" s="884">
        <v>621</v>
      </c>
      <c r="D27" s="844">
        <f t="shared" si="0"/>
        <v>-0.553945249597424</v>
      </c>
      <c r="E27" s="558">
        <v>227</v>
      </c>
      <c r="F27" s="893" t="s">
        <v>76</v>
      </c>
      <c r="G27" s="892"/>
      <c r="H27" s="894">
        <v>0</v>
      </c>
      <c r="I27" s="844"/>
      <c r="K27" s="920" t="s">
        <v>77</v>
      </c>
      <c r="L27" s="921">
        <v>2483</v>
      </c>
      <c r="M27" s="922"/>
    </row>
    <row r="28" ht="18" customHeight="1" spans="1:13">
      <c r="A28" s="895" t="s">
        <v>78</v>
      </c>
      <c r="B28" s="892">
        <v>1158</v>
      </c>
      <c r="C28" s="884">
        <v>1181</v>
      </c>
      <c r="D28" s="844">
        <f t="shared" si="0"/>
        <v>-0.0194750211685013</v>
      </c>
      <c r="E28" s="558">
        <v>229</v>
      </c>
      <c r="F28" s="893" t="s">
        <v>79</v>
      </c>
      <c r="G28" s="892"/>
      <c r="H28" s="894">
        <v>53</v>
      </c>
      <c r="I28" s="844">
        <f>G28/H28-1</f>
        <v>-1</v>
      </c>
      <c r="K28" s="920" t="s">
        <v>80</v>
      </c>
      <c r="L28" s="921">
        <v>254.661500000002</v>
      </c>
      <c r="M28" s="922"/>
    </row>
    <row r="29" ht="18" customHeight="1" spans="1:13">
      <c r="A29" s="895" t="s">
        <v>81</v>
      </c>
      <c r="B29" s="892">
        <v>5908</v>
      </c>
      <c r="C29" s="884">
        <v>204</v>
      </c>
      <c r="D29" s="844">
        <f t="shared" si="0"/>
        <v>27.9607843137255</v>
      </c>
      <c r="E29" s="558">
        <v>232</v>
      </c>
      <c r="F29" s="893" t="s">
        <v>82</v>
      </c>
      <c r="G29" s="892">
        <v>18662.071638</v>
      </c>
      <c r="H29" s="894">
        <v>12768</v>
      </c>
      <c r="I29" s="844">
        <f>G29/H29-1</f>
        <v>0.461628417763158</v>
      </c>
      <c r="K29" s="920" t="s">
        <v>83</v>
      </c>
      <c r="L29" s="921">
        <v>18662</v>
      </c>
      <c r="M29" s="922">
        <f t="shared" si="1"/>
        <v>1.00000383870968</v>
      </c>
    </row>
    <row r="30" ht="18" customHeight="1" spans="2:13">
      <c r="B30" s="874"/>
      <c r="C30" s="874"/>
      <c r="E30" s="897">
        <v>233</v>
      </c>
      <c r="F30" s="898" t="s">
        <v>84</v>
      </c>
      <c r="G30" s="892">
        <v>5.6531</v>
      </c>
      <c r="H30" s="894">
        <v>5</v>
      </c>
      <c r="I30" s="844"/>
      <c r="K30" s="920" t="s">
        <v>85</v>
      </c>
      <c r="L30" s="921">
        <v>6</v>
      </c>
      <c r="M30" s="922">
        <f t="shared" si="1"/>
        <v>0.942183333333333</v>
      </c>
    </row>
    <row r="31" ht="18" customHeight="1" spans="1:9">
      <c r="A31" s="348" t="s">
        <v>86</v>
      </c>
      <c r="B31" s="899">
        <f>B32+B34+B35+B38+B41</f>
        <v>558502</v>
      </c>
      <c r="C31" s="831">
        <f>C32+C34+C35+C38+C41</f>
        <v>0</v>
      </c>
      <c r="D31" s="844" t="s">
        <v>87</v>
      </c>
      <c r="E31" s="890" t="s">
        <v>88</v>
      </c>
      <c r="F31" s="891"/>
      <c r="G31" s="831">
        <f>G32+G35+G33+G34+G38</f>
        <v>158148</v>
      </c>
      <c r="H31" s="889"/>
      <c r="I31" s="844" t="s">
        <v>87</v>
      </c>
    </row>
    <row r="32" ht="18" customHeight="1" spans="1:9">
      <c r="A32" s="733" t="s">
        <v>89</v>
      </c>
      <c r="B32" s="892">
        <f>408179</f>
        <v>408179</v>
      </c>
      <c r="C32" s="900"/>
      <c r="D32" s="844" t="s">
        <v>87</v>
      </c>
      <c r="E32" s="733" t="s">
        <v>90</v>
      </c>
      <c r="F32" s="901"/>
      <c r="G32" s="902">
        <v>27242</v>
      </c>
      <c r="H32" s="903"/>
      <c r="I32" s="844" t="s">
        <v>87</v>
      </c>
    </row>
    <row r="33" ht="18" customHeight="1" spans="1:9">
      <c r="A33" s="733" t="s">
        <v>91</v>
      </c>
      <c r="B33" s="904"/>
      <c r="C33" s="900"/>
      <c r="D33" s="844"/>
      <c r="E33" s="733" t="s">
        <v>92</v>
      </c>
      <c r="F33" s="733"/>
      <c r="G33" s="900"/>
      <c r="H33" s="903"/>
      <c r="I33" s="844"/>
    </row>
    <row r="34" ht="18" customHeight="1" spans="1:9">
      <c r="A34" s="733" t="s">
        <v>93</v>
      </c>
      <c r="B34" s="892">
        <v>365</v>
      </c>
      <c r="C34" s="900"/>
      <c r="D34" s="844"/>
      <c r="E34" s="733" t="s">
        <v>94</v>
      </c>
      <c r="F34" s="733"/>
      <c r="G34" s="892">
        <f>2835+6</f>
        <v>2841</v>
      </c>
      <c r="H34" s="903"/>
      <c r="I34" s="844" t="s">
        <v>87</v>
      </c>
    </row>
    <row r="35" ht="18" customHeight="1" spans="1:9">
      <c r="A35" s="733" t="s">
        <v>95</v>
      </c>
      <c r="B35" s="892">
        <v>5000</v>
      </c>
      <c r="C35" s="892"/>
      <c r="D35" s="844" t="s">
        <v>87</v>
      </c>
      <c r="E35" s="217" t="s">
        <v>96</v>
      </c>
      <c r="F35" s="217"/>
      <c r="G35" s="892">
        <f>G36+G37</f>
        <v>94403</v>
      </c>
      <c r="H35" s="903"/>
      <c r="I35" s="844" t="s">
        <v>87</v>
      </c>
    </row>
    <row r="36" ht="18" customHeight="1" spans="1:9">
      <c r="A36" s="733" t="s">
        <v>97</v>
      </c>
      <c r="B36" s="352">
        <v>4700</v>
      </c>
      <c r="C36" s="900"/>
      <c r="D36" s="844" t="s">
        <v>87</v>
      </c>
      <c r="E36" s="905" t="s">
        <v>98</v>
      </c>
      <c r="F36" s="905"/>
      <c r="G36" s="892">
        <v>94400</v>
      </c>
      <c r="H36" s="903"/>
      <c r="I36" s="844"/>
    </row>
    <row r="37" ht="18" customHeight="1" spans="1:9">
      <c r="A37" s="733" t="s">
        <v>99</v>
      </c>
      <c r="B37" s="352">
        <v>300</v>
      </c>
      <c r="C37" s="900"/>
      <c r="D37" s="844" t="s">
        <v>87</v>
      </c>
      <c r="E37" s="367" t="s">
        <v>100</v>
      </c>
      <c r="F37" s="906"/>
      <c r="G37" s="907">
        <v>3</v>
      </c>
      <c r="H37" s="903"/>
      <c r="I37" s="844" t="s">
        <v>87</v>
      </c>
    </row>
    <row r="38" ht="18" customHeight="1" spans="1:9">
      <c r="A38" s="217" t="s">
        <v>101</v>
      </c>
      <c r="B38" s="892">
        <f>SUM(B39:B40)</f>
        <v>140400</v>
      </c>
      <c r="C38" s="900"/>
      <c r="D38" s="844" t="s">
        <v>87</v>
      </c>
      <c r="E38" s="908" t="s">
        <v>102</v>
      </c>
      <c r="F38" s="909"/>
      <c r="G38" s="902">
        <f>34546-878-6</f>
        <v>33662</v>
      </c>
      <c r="H38" s="264"/>
      <c r="I38" s="844"/>
    </row>
    <row r="39" ht="18" customHeight="1" spans="1:9">
      <c r="A39" s="733" t="s">
        <v>103</v>
      </c>
      <c r="B39" s="892">
        <v>46000</v>
      </c>
      <c r="C39" s="900"/>
      <c r="D39" s="844" t="s">
        <v>87</v>
      </c>
      <c r="E39" s="910"/>
      <c r="F39" s="911"/>
      <c r="G39" s="900"/>
      <c r="H39" s="903"/>
      <c r="I39" s="844"/>
    </row>
    <row r="40" ht="18" customHeight="1" spans="1:9">
      <c r="A40" s="733" t="s">
        <v>104</v>
      </c>
      <c r="B40" s="892">
        <v>94400</v>
      </c>
      <c r="C40" s="900"/>
      <c r="D40" s="844" t="s">
        <v>87</v>
      </c>
      <c r="E40" s="912"/>
      <c r="F40" s="912"/>
      <c r="G40" s="913"/>
      <c r="H40" s="264"/>
      <c r="I40" s="844"/>
    </row>
    <row r="41" ht="18" customHeight="1" spans="1:9">
      <c r="A41" s="733" t="s">
        <v>105</v>
      </c>
      <c r="B41" s="892">
        <v>4558</v>
      </c>
      <c r="C41" s="900"/>
      <c r="D41" s="844" t="s">
        <v>87</v>
      </c>
      <c r="E41" s="912"/>
      <c r="F41" s="912"/>
      <c r="G41" s="914"/>
      <c r="H41" s="903"/>
      <c r="I41" s="844" t="s">
        <v>87</v>
      </c>
    </row>
    <row r="43" ht="20.25" customHeight="1" spans="1:9">
      <c r="A43" s="915" t="s">
        <v>106</v>
      </c>
      <c r="B43" s="915"/>
      <c r="C43" s="915"/>
      <c r="D43" s="915"/>
      <c r="E43" s="915"/>
      <c r="F43" s="915"/>
      <c r="G43" s="915"/>
      <c r="H43" s="915"/>
      <c r="I43" s="915"/>
    </row>
  </sheetData>
  <protectedRanges>
    <protectedRange sqref="B25:B29 B8:B23" name="区域1_1"/>
  </protectedRanges>
  <mergeCells count="12">
    <mergeCell ref="A1:E1"/>
    <mergeCell ref="A2:I2"/>
    <mergeCell ref="G3:I3"/>
    <mergeCell ref="E4:F4"/>
    <mergeCell ref="E5:F5"/>
    <mergeCell ref="E6:F6"/>
    <mergeCell ref="E31:F31"/>
    <mergeCell ref="E38:F38"/>
    <mergeCell ref="E39:F39"/>
    <mergeCell ref="E40:F40"/>
    <mergeCell ref="E41:F41"/>
    <mergeCell ref="A43:I43"/>
  </mergeCells>
  <printOptions horizontalCentered="1"/>
  <pageMargins left="0.708661417322835" right="0.708661417322835" top="0.748031496062992" bottom="0.748031496062992" header="0.118110236220472" footer="0.31496062992126"/>
  <pageSetup paperSize="9" scale="46" fitToHeight="0" orientation="portrait"/>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R58"/>
  <sheetViews>
    <sheetView workbookViewId="0">
      <selection activeCell="V9" sqref="V9"/>
    </sheetView>
  </sheetViews>
  <sheetFormatPr defaultColWidth="9" defaultRowHeight="15"/>
  <cols>
    <col min="1" max="1" width="39.1272727272727" style="620" customWidth="1"/>
    <col min="2" max="3" width="11.1272727272727" style="621" customWidth="1"/>
    <col min="4" max="4" width="11.1272727272727" style="621" hidden="1" customWidth="1"/>
    <col min="5" max="5" width="11.1272727272727" style="621" customWidth="1"/>
    <col min="6" max="6" width="11.1272727272727" style="622" customWidth="1"/>
    <col min="7" max="7" width="11.1272727272727" style="623" hidden="1" customWidth="1"/>
    <col min="8" max="8" width="11.1272727272727" style="624" hidden="1" customWidth="1"/>
    <col min="9" max="9" width="11.7545454545455" style="623" customWidth="1"/>
    <col min="10" max="10" width="36.5" style="625" customWidth="1"/>
    <col min="11" max="12" width="11.1272727272727" style="621" customWidth="1"/>
    <col min="13" max="13" width="11.1272727272727" style="418" hidden="1" customWidth="1"/>
    <col min="14" max="14" width="11.1272727272727" style="418" customWidth="1"/>
    <col min="15" max="15" width="11.1272727272727" style="626" customWidth="1"/>
    <col min="16" max="16" width="12.5" style="623" hidden="1" customWidth="1"/>
    <col min="17" max="17" width="11.1272727272727" style="623" hidden="1" customWidth="1"/>
    <col min="18" max="18" width="11.7545454545455" style="623" customWidth="1"/>
    <col min="19" max="16384" width="9" style="627"/>
  </cols>
  <sheetData>
    <row r="1" ht="18" customHeight="1" spans="1:18">
      <c r="A1" s="63" t="s">
        <v>362</v>
      </c>
      <c r="B1" s="63"/>
      <c r="C1" s="63"/>
      <c r="D1" s="63"/>
      <c r="E1" s="63"/>
      <c r="F1" s="63"/>
      <c r="G1" s="63"/>
      <c r="H1" s="63"/>
      <c r="I1" s="63"/>
      <c r="J1" s="63"/>
      <c r="K1" s="655"/>
      <c r="L1" s="655"/>
      <c r="M1" s="656"/>
      <c r="N1" s="656"/>
      <c r="O1" s="657"/>
      <c r="P1" s="63"/>
      <c r="Q1" s="679"/>
      <c r="R1" s="63"/>
    </row>
    <row r="2" ht="33" customHeight="1" spans="1:18">
      <c r="A2" s="65" t="s">
        <v>363</v>
      </c>
      <c r="B2" s="65"/>
      <c r="C2" s="65"/>
      <c r="D2" s="65"/>
      <c r="E2" s="65"/>
      <c r="F2" s="65"/>
      <c r="G2" s="65"/>
      <c r="H2" s="65"/>
      <c r="I2" s="65"/>
      <c r="J2" s="65"/>
      <c r="K2" s="65"/>
      <c r="L2" s="65"/>
      <c r="M2" s="65"/>
      <c r="N2" s="65"/>
      <c r="O2" s="65"/>
      <c r="P2" s="65"/>
      <c r="Q2" s="65"/>
      <c r="R2" s="65"/>
    </row>
    <row r="3" ht="20.25" customHeight="1" spans="1:18">
      <c r="A3" s="142" t="s">
        <v>87</v>
      </c>
      <c r="B3" s="142"/>
      <c r="C3" s="142"/>
      <c r="D3" s="142"/>
      <c r="E3" s="142"/>
      <c r="F3" s="142"/>
      <c r="G3" s="142"/>
      <c r="H3" s="142"/>
      <c r="I3" s="142"/>
      <c r="J3" s="142"/>
      <c r="K3" s="658"/>
      <c r="L3" s="658"/>
      <c r="M3" s="659"/>
      <c r="N3" s="660"/>
      <c r="O3" s="661"/>
      <c r="P3" s="662"/>
      <c r="Q3" s="680"/>
      <c r="R3" s="681" t="s">
        <v>2</v>
      </c>
    </row>
    <row r="4" ht="52.5" spans="1:18">
      <c r="A4" s="628" t="s">
        <v>109</v>
      </c>
      <c r="B4" s="324" t="s">
        <v>195</v>
      </c>
      <c r="C4" s="324" t="s">
        <v>196</v>
      </c>
      <c r="D4" s="324" t="s">
        <v>197</v>
      </c>
      <c r="E4" s="324" t="s">
        <v>4</v>
      </c>
      <c r="F4" s="346" t="s">
        <v>198</v>
      </c>
      <c r="G4" s="345" t="s">
        <v>199</v>
      </c>
      <c r="H4" s="523" t="s">
        <v>200</v>
      </c>
      <c r="I4" s="431" t="s">
        <v>201</v>
      </c>
      <c r="J4" s="628" t="s">
        <v>110</v>
      </c>
      <c r="K4" s="324" t="s">
        <v>195</v>
      </c>
      <c r="L4" s="324" t="s">
        <v>196</v>
      </c>
      <c r="M4" s="434" t="s">
        <v>197</v>
      </c>
      <c r="N4" s="434" t="s">
        <v>4</v>
      </c>
      <c r="O4" s="346" t="s">
        <v>198</v>
      </c>
      <c r="P4" s="345" t="s">
        <v>199</v>
      </c>
      <c r="Q4" s="345" t="s">
        <v>200</v>
      </c>
      <c r="R4" s="431" t="s">
        <v>201</v>
      </c>
    </row>
    <row r="5" ht="20.1" customHeight="1" spans="1:18">
      <c r="A5" s="628" t="s">
        <v>11</v>
      </c>
      <c r="B5" s="629">
        <f>B6+B21</f>
        <v>192111</v>
      </c>
      <c r="C5" s="629">
        <f>C6+C21</f>
        <v>282503</v>
      </c>
      <c r="D5" s="629">
        <f>D6+D21</f>
        <v>284962</v>
      </c>
      <c r="E5" s="629">
        <f>E6+E21</f>
        <v>289369</v>
      </c>
      <c r="F5" s="630"/>
      <c r="G5" s="631" t="s">
        <v>87</v>
      </c>
      <c r="H5" s="632">
        <f>H6+H21</f>
        <v>440200</v>
      </c>
      <c r="I5" s="642" t="s">
        <v>87</v>
      </c>
      <c r="J5" s="633" t="s">
        <v>11</v>
      </c>
      <c r="K5" s="629">
        <f>K6+K21</f>
        <v>192111</v>
      </c>
      <c r="L5" s="629">
        <f>L6+L21</f>
        <v>282503</v>
      </c>
      <c r="M5" s="663">
        <f>M6+M21</f>
        <v>284961.628049</v>
      </c>
      <c r="N5" s="663">
        <f>N6+N21</f>
        <v>289369.458476</v>
      </c>
      <c r="O5" s="664"/>
      <c r="P5" s="631" t="s">
        <v>87</v>
      </c>
      <c r="Q5" s="632">
        <f>Q6+Q21</f>
        <v>113379</v>
      </c>
      <c r="R5" s="642" t="s">
        <v>87</v>
      </c>
    </row>
    <row r="6" ht="20.1" customHeight="1" spans="1:18">
      <c r="A6" s="633" t="s">
        <v>13</v>
      </c>
      <c r="B6" s="629">
        <f>SUM(B7:B19)</f>
        <v>122330</v>
      </c>
      <c r="C6" s="629">
        <f>SUM(C7:C20)</f>
        <v>74217</v>
      </c>
      <c r="D6" s="629">
        <f>C6</f>
        <v>74217</v>
      </c>
      <c r="E6" s="629">
        <f>SUM(E7:E20)</f>
        <v>78624</v>
      </c>
      <c r="F6" s="630">
        <f>E6/C6</f>
        <v>1.05937992643195</v>
      </c>
      <c r="G6" s="631">
        <f>E6/D6</f>
        <v>1.05937992643195</v>
      </c>
      <c r="H6" s="634">
        <f>SUM(H7:H20)</f>
        <v>166373</v>
      </c>
      <c r="I6" s="642">
        <f>(E6-H6)/H6</f>
        <v>-0.527423319889646</v>
      </c>
      <c r="J6" s="633" t="s">
        <v>14</v>
      </c>
      <c r="K6" s="629">
        <f>SUM(K7:K19)</f>
        <v>126747</v>
      </c>
      <c r="L6" s="629">
        <f>SUM(L7:L19)</f>
        <v>248145</v>
      </c>
      <c r="M6" s="663">
        <f>SUM(M7:M19)</f>
        <v>250880.628049</v>
      </c>
      <c r="N6" s="663">
        <f>SUM(N7:N16)</f>
        <v>231951.458476</v>
      </c>
      <c r="O6" s="664">
        <f>N6/L6</f>
        <v>0.934741616699913</v>
      </c>
      <c r="P6" s="631">
        <f>N6/M6</f>
        <v>0.924549098428983</v>
      </c>
      <c r="Q6" s="634">
        <f>SUM(Q7:Q19)</f>
        <v>113379</v>
      </c>
      <c r="R6" s="642">
        <f t="shared" ref="R6:R10" si="0">(N6-Q6)/Q6</f>
        <v>1.04580617641715</v>
      </c>
    </row>
    <row r="7" ht="20.1" customHeight="1" spans="1:18">
      <c r="A7" s="635" t="s">
        <v>364</v>
      </c>
      <c r="B7" s="636"/>
      <c r="C7" s="636"/>
      <c r="D7" s="636"/>
      <c r="E7" s="636"/>
      <c r="F7" s="631"/>
      <c r="G7" s="631"/>
      <c r="H7" s="637"/>
      <c r="I7" s="642"/>
      <c r="J7" s="580" t="s">
        <v>115</v>
      </c>
      <c r="K7" s="636"/>
      <c r="L7" s="636"/>
      <c r="M7" s="665"/>
      <c r="N7" s="665"/>
      <c r="O7" s="664"/>
      <c r="P7" s="631"/>
      <c r="Q7" s="637"/>
      <c r="R7" s="642"/>
    </row>
    <row r="8" ht="20.1" customHeight="1" spans="1:18">
      <c r="A8" s="78" t="s">
        <v>365</v>
      </c>
      <c r="B8" s="636"/>
      <c r="C8" s="636"/>
      <c r="D8" s="636"/>
      <c r="E8" s="636"/>
      <c r="F8" s="631"/>
      <c r="G8" s="631"/>
      <c r="H8" s="637"/>
      <c r="I8" s="642"/>
      <c r="J8" s="580" t="s">
        <v>117</v>
      </c>
      <c r="K8" s="636">
        <v>2195</v>
      </c>
      <c r="L8" s="636">
        <v>2031</v>
      </c>
      <c r="M8" s="665">
        <f>1235+255.82</f>
        <v>1490.82</v>
      </c>
      <c r="N8" s="665">
        <v>1235</v>
      </c>
      <c r="O8" s="664">
        <f t="shared" ref="O8:O15" si="1">N8/L8</f>
        <v>0.608074839980305</v>
      </c>
      <c r="P8" s="631">
        <f t="shared" ref="P8:P10" si="2">N8/M8</f>
        <v>0.828403160676675</v>
      </c>
      <c r="Q8" s="637">
        <v>2813</v>
      </c>
      <c r="R8" s="642">
        <f t="shared" si="0"/>
        <v>-0.560966939210807</v>
      </c>
    </row>
    <row r="9" ht="20.1" customHeight="1" spans="1:18">
      <c r="A9" s="78" t="s">
        <v>366</v>
      </c>
      <c r="B9" s="636"/>
      <c r="C9" s="636"/>
      <c r="D9" s="636"/>
      <c r="E9" s="636"/>
      <c r="F9" s="631"/>
      <c r="G9" s="631"/>
      <c r="H9" s="637"/>
      <c r="I9" s="642"/>
      <c r="J9" s="580" t="s">
        <v>119</v>
      </c>
      <c r="K9" s="636">
        <v>37240</v>
      </c>
      <c r="L9" s="636">
        <v>38503</v>
      </c>
      <c r="M9" s="665">
        <f>43996.851174+745.3272-4408+126</f>
        <v>40460.178374</v>
      </c>
      <c r="N9" s="665">
        <v>43996.851174</v>
      </c>
      <c r="O9" s="664">
        <f t="shared" si="1"/>
        <v>1.14268631467678</v>
      </c>
      <c r="P9" s="631">
        <f t="shared" si="2"/>
        <v>1.08741120138691</v>
      </c>
      <c r="Q9" s="637">
        <v>44334</v>
      </c>
      <c r="R9" s="642">
        <f t="shared" si="0"/>
        <v>-0.00760474637975362</v>
      </c>
    </row>
    <row r="10" ht="20.1" customHeight="1" spans="1:18">
      <c r="A10" s="78" t="s">
        <v>367</v>
      </c>
      <c r="B10" s="636"/>
      <c r="C10" s="636"/>
      <c r="D10" s="636"/>
      <c r="E10" s="636"/>
      <c r="F10" s="631"/>
      <c r="G10" s="631"/>
      <c r="H10" s="637"/>
      <c r="I10" s="642"/>
      <c r="J10" s="580" t="s">
        <v>121</v>
      </c>
      <c r="K10" s="636">
        <v>29250</v>
      </c>
      <c r="L10" s="636">
        <v>32030</v>
      </c>
      <c r="M10" s="665">
        <f>26081.459864+10318.976563</f>
        <v>36400.436427</v>
      </c>
      <c r="N10" s="665">
        <v>26081.459864</v>
      </c>
      <c r="O10" s="664">
        <f t="shared" si="1"/>
        <v>0.814282231158289</v>
      </c>
      <c r="P10" s="631">
        <f t="shared" si="2"/>
        <v>0.716515031799292</v>
      </c>
      <c r="Q10" s="637">
        <v>42608</v>
      </c>
      <c r="R10" s="642">
        <f t="shared" si="0"/>
        <v>-0.387874111340593</v>
      </c>
    </row>
    <row r="11" ht="20.1" customHeight="1" spans="1:18">
      <c r="A11" s="78" t="s">
        <v>368</v>
      </c>
      <c r="B11" s="638"/>
      <c r="C11" s="636">
        <v>3021</v>
      </c>
      <c r="D11" s="636">
        <f t="shared" ref="D11:D27" si="3">C11</f>
        <v>3021</v>
      </c>
      <c r="E11" s="636">
        <v>3021</v>
      </c>
      <c r="F11" s="630">
        <f>E11/C11</f>
        <v>1</v>
      </c>
      <c r="G11" s="631">
        <f t="shared" ref="G11:G17" si="4">E11/D11</f>
        <v>1</v>
      </c>
      <c r="H11" s="637">
        <v>8003</v>
      </c>
      <c r="I11" s="642">
        <f>(E11-H11)/H11</f>
        <v>-0.622516556291391</v>
      </c>
      <c r="J11" s="625" t="s">
        <v>123</v>
      </c>
      <c r="K11" s="651"/>
      <c r="L11" s="636">
        <v>2400</v>
      </c>
      <c r="M11" s="666"/>
      <c r="N11" s="666"/>
      <c r="O11" s="664">
        <f t="shared" si="1"/>
        <v>0</v>
      </c>
      <c r="P11" s="667"/>
      <c r="Q11" s="667"/>
      <c r="R11" s="667"/>
    </row>
    <row r="12" ht="20.1" customHeight="1" spans="1:18">
      <c r="A12" s="78" t="s">
        <v>369</v>
      </c>
      <c r="B12" s="638"/>
      <c r="C12" s="636">
        <v>166</v>
      </c>
      <c r="D12" s="636">
        <f t="shared" si="3"/>
        <v>166</v>
      </c>
      <c r="E12" s="636">
        <f>166-1</f>
        <v>165</v>
      </c>
      <c r="F12" s="630">
        <f>E12/C12</f>
        <v>0.993975903614458</v>
      </c>
      <c r="G12" s="631">
        <f t="shared" si="4"/>
        <v>0.993975903614458</v>
      </c>
      <c r="H12" s="637">
        <v>769</v>
      </c>
      <c r="I12" s="642">
        <f>(E12-H12)/H12</f>
        <v>-0.785435630689207</v>
      </c>
      <c r="J12" s="580" t="s">
        <v>130</v>
      </c>
      <c r="K12" s="638">
        <v>36107</v>
      </c>
      <c r="L12" s="636">
        <v>151503</v>
      </c>
      <c r="M12" s="665">
        <f>139755.948204+11891.04581</f>
        <v>151646.994014</v>
      </c>
      <c r="N12" s="665">
        <v>139755.948204</v>
      </c>
      <c r="O12" s="664">
        <f t="shared" si="1"/>
        <v>0.922463239698224</v>
      </c>
      <c r="P12" s="631">
        <f>N12/M12</f>
        <v>0.92158732926218</v>
      </c>
      <c r="Q12" s="637">
        <v>10930</v>
      </c>
      <c r="R12" s="642">
        <f>(N12-Q12)/Q12</f>
        <v>11.786454547484</v>
      </c>
    </row>
    <row r="13" ht="20.1" customHeight="1" spans="1:18">
      <c r="A13" s="78" t="s">
        <v>370</v>
      </c>
      <c r="B13" s="638">
        <v>110000</v>
      </c>
      <c r="C13" s="636">
        <v>55200</v>
      </c>
      <c r="D13" s="636">
        <f t="shared" si="3"/>
        <v>55200</v>
      </c>
      <c r="E13" s="636">
        <v>62942</v>
      </c>
      <c r="F13" s="630">
        <f>E13/C13</f>
        <v>1.14025362318841</v>
      </c>
      <c r="G13" s="631">
        <f t="shared" si="4"/>
        <v>1.14025362318841</v>
      </c>
      <c r="H13" s="637">
        <v>135415</v>
      </c>
      <c r="I13" s="642">
        <f>(E13-H13)/H13</f>
        <v>-0.535191817745449</v>
      </c>
      <c r="J13" s="580" t="s">
        <v>133</v>
      </c>
      <c r="K13" s="638">
        <v>21241</v>
      </c>
      <c r="L13" s="636">
        <v>20495</v>
      </c>
      <c r="M13" s="665">
        <v>20494.11</v>
      </c>
      <c r="N13" s="665">
        <v>20494.11</v>
      </c>
      <c r="O13" s="664">
        <f t="shared" si="1"/>
        <v>0.999956574774335</v>
      </c>
      <c r="P13" s="631">
        <f>N13/M13</f>
        <v>1</v>
      </c>
      <c r="Q13" s="637">
        <v>12513</v>
      </c>
      <c r="R13" s="642">
        <f>(N13-Q13)/Q13</f>
        <v>0.637825461520019</v>
      </c>
    </row>
    <row r="14" ht="20.1" customHeight="1" spans="1:18">
      <c r="A14" s="78" t="s">
        <v>371</v>
      </c>
      <c r="B14" s="638"/>
      <c r="C14" s="636"/>
      <c r="D14" s="636"/>
      <c r="E14" s="636"/>
      <c r="F14" s="631"/>
      <c r="G14" s="631" t="s">
        <v>87</v>
      </c>
      <c r="H14" s="637"/>
      <c r="I14" s="642"/>
      <c r="J14" s="580" t="s">
        <v>136</v>
      </c>
      <c r="K14" s="638"/>
      <c r="L14" s="636">
        <v>6</v>
      </c>
      <c r="M14" s="411">
        <v>1.6997</v>
      </c>
      <c r="N14" s="411">
        <v>1.6997</v>
      </c>
      <c r="O14" s="664">
        <f t="shared" si="1"/>
        <v>0.283283333333333</v>
      </c>
      <c r="P14" s="631">
        <f>N14/M14</f>
        <v>1</v>
      </c>
      <c r="Q14" s="637">
        <v>1</v>
      </c>
      <c r="R14" s="642">
        <f>(N14-Q14)/Q14</f>
        <v>0.6997</v>
      </c>
    </row>
    <row r="15" ht="20.1" customHeight="1" spans="1:18">
      <c r="A15" s="78" t="s">
        <v>372</v>
      </c>
      <c r="B15" s="638"/>
      <c r="C15" s="636"/>
      <c r="D15" s="636"/>
      <c r="E15" s="636"/>
      <c r="F15" s="631"/>
      <c r="G15" s="631" t="s">
        <v>87</v>
      </c>
      <c r="H15" s="637"/>
      <c r="I15" s="642"/>
      <c r="J15" s="580" t="s">
        <v>139</v>
      </c>
      <c r="K15" s="638">
        <v>714</v>
      </c>
      <c r="L15" s="636">
        <v>1177</v>
      </c>
      <c r="M15" s="665">
        <v>386.389534</v>
      </c>
      <c r="N15" s="665">
        <v>386.389534</v>
      </c>
      <c r="O15" s="664">
        <f t="shared" si="1"/>
        <v>0.328283376380629</v>
      </c>
      <c r="P15" s="631">
        <f>N15/M15</f>
        <v>1</v>
      </c>
      <c r="Q15" s="637">
        <v>180</v>
      </c>
      <c r="R15" s="642">
        <f>(N15-Q15)/Q15</f>
        <v>1.14660852222222</v>
      </c>
    </row>
    <row r="16" ht="20.1" customHeight="1" spans="1:18">
      <c r="A16" s="78" t="s">
        <v>373</v>
      </c>
      <c r="B16" s="638"/>
      <c r="C16" s="636"/>
      <c r="D16" s="636"/>
      <c r="E16" s="636"/>
      <c r="F16" s="631"/>
      <c r="G16" s="631" t="s">
        <v>87</v>
      </c>
      <c r="H16" s="637"/>
      <c r="I16" s="642"/>
      <c r="J16" s="668"/>
      <c r="K16" s="638"/>
      <c r="L16" s="636"/>
      <c r="M16" s="665"/>
      <c r="N16" s="665"/>
      <c r="O16" s="664"/>
      <c r="P16" s="631"/>
      <c r="Q16" s="637"/>
      <c r="R16" s="642"/>
    </row>
    <row r="17" ht="20.1" customHeight="1" spans="1:18">
      <c r="A17" s="639" t="s">
        <v>374</v>
      </c>
      <c r="B17" s="638">
        <v>330</v>
      </c>
      <c r="C17" s="636">
        <v>330</v>
      </c>
      <c r="D17" s="636">
        <f t="shared" si="3"/>
        <v>330</v>
      </c>
      <c r="E17" s="636">
        <v>589</v>
      </c>
      <c r="F17" s="630">
        <f>E17/C17</f>
        <v>1.78484848484848</v>
      </c>
      <c r="G17" s="631">
        <f t="shared" si="4"/>
        <v>1.78484848484848</v>
      </c>
      <c r="H17" s="637">
        <v>841</v>
      </c>
      <c r="I17" s="642">
        <f>(E17-H17)/H17</f>
        <v>-0.299643281807372</v>
      </c>
      <c r="J17" s="668"/>
      <c r="K17" s="638"/>
      <c r="L17" s="636"/>
      <c r="M17" s="665"/>
      <c r="N17" s="665"/>
      <c r="O17" s="664"/>
      <c r="P17" s="631"/>
      <c r="Q17" s="637"/>
      <c r="R17" s="642"/>
    </row>
    <row r="18" ht="20.1" customHeight="1" spans="1:18">
      <c r="A18" s="639" t="s">
        <v>375</v>
      </c>
      <c r="B18" s="638"/>
      <c r="C18" s="636"/>
      <c r="D18" s="636"/>
      <c r="E18" s="636"/>
      <c r="F18" s="631"/>
      <c r="G18" s="631" t="s">
        <v>87</v>
      </c>
      <c r="H18" s="637"/>
      <c r="I18" s="642"/>
      <c r="J18" s="668"/>
      <c r="K18" s="638"/>
      <c r="L18" s="636"/>
      <c r="M18" s="665"/>
      <c r="N18" s="665"/>
      <c r="O18" s="664"/>
      <c r="P18" s="631"/>
      <c r="Q18" s="637"/>
      <c r="R18" s="642"/>
    </row>
    <row r="19" ht="20.1" customHeight="1" spans="1:18">
      <c r="A19" s="639" t="s">
        <v>376</v>
      </c>
      <c r="B19" s="636">
        <v>12000</v>
      </c>
      <c r="C19" s="636">
        <v>9000</v>
      </c>
      <c r="D19" s="636">
        <f t="shared" si="3"/>
        <v>9000</v>
      </c>
      <c r="E19" s="636">
        <v>5407</v>
      </c>
      <c r="F19" s="630">
        <f>E19/C19</f>
        <v>0.600777777777778</v>
      </c>
      <c r="G19" s="631">
        <f>E19/C19</f>
        <v>0.600777777777778</v>
      </c>
      <c r="H19" s="637">
        <v>18345</v>
      </c>
      <c r="I19" s="642">
        <f>(E19-H19)/H19</f>
        <v>-0.705260288907059</v>
      </c>
      <c r="J19" s="668"/>
      <c r="K19" s="636"/>
      <c r="L19" s="636"/>
      <c r="M19" s="665"/>
      <c r="N19" s="665"/>
      <c r="O19" s="664"/>
      <c r="P19" s="631"/>
      <c r="Q19" s="637"/>
      <c r="R19" s="642"/>
    </row>
    <row r="20" ht="20.1" customHeight="1" spans="1:18">
      <c r="A20" s="639" t="s">
        <v>377</v>
      </c>
      <c r="B20" s="636"/>
      <c r="C20" s="636">
        <v>6500</v>
      </c>
      <c r="D20" s="636">
        <v>6500</v>
      </c>
      <c r="E20" s="636">
        <v>6500</v>
      </c>
      <c r="F20" s="630">
        <f>E20/C20</f>
        <v>1</v>
      </c>
      <c r="G20" s="631">
        <f>E20/C20</f>
        <v>1</v>
      </c>
      <c r="H20" s="637">
        <v>3000</v>
      </c>
      <c r="I20" s="642">
        <f>(E20-H20)/H20</f>
        <v>1.16666666666667</v>
      </c>
      <c r="J20" s="668"/>
      <c r="K20" s="636"/>
      <c r="L20" s="636"/>
      <c r="M20" s="665"/>
      <c r="N20" s="665"/>
      <c r="O20" s="664"/>
      <c r="P20" s="631"/>
      <c r="Q20" s="637"/>
      <c r="R20" s="642"/>
    </row>
    <row r="21" ht="20.1" customHeight="1" spans="1:18">
      <c r="A21" s="633" t="s">
        <v>86</v>
      </c>
      <c r="B21" s="629">
        <f>B22+B23+B24+B27</f>
        <v>69781</v>
      </c>
      <c r="C21" s="629">
        <f>C22+C23+C24+C27</f>
        <v>208286</v>
      </c>
      <c r="D21" s="629">
        <f>D22+D23+D24+D27</f>
        <v>210745</v>
      </c>
      <c r="E21" s="629">
        <f>E22+E23+E24+E27</f>
        <v>210745</v>
      </c>
      <c r="F21" s="630"/>
      <c r="G21" s="631" t="s">
        <v>87</v>
      </c>
      <c r="H21" s="637">
        <f>H22+H24+H27</f>
        <v>273827</v>
      </c>
      <c r="I21" s="642" t="s">
        <v>87</v>
      </c>
      <c r="J21" s="669" t="s">
        <v>88</v>
      </c>
      <c r="K21" s="629">
        <f>SUM(K23:K25)</f>
        <v>65364</v>
      </c>
      <c r="L21" s="629">
        <f>L22+L23+L24+L25</f>
        <v>34358</v>
      </c>
      <c r="M21" s="663">
        <f>M22+M23+M24+M25+M27</f>
        <v>34081</v>
      </c>
      <c r="N21" s="663">
        <f>N22+N23+N24+N25+N27</f>
        <v>57418</v>
      </c>
      <c r="O21" s="664"/>
      <c r="P21" s="631"/>
      <c r="Q21" s="637"/>
      <c r="R21" s="642"/>
    </row>
    <row r="22" ht="20.1" customHeight="1" spans="1:18">
      <c r="A22" s="639" t="s">
        <v>89</v>
      </c>
      <c r="B22" s="640">
        <v>34067</v>
      </c>
      <c r="C22" s="641">
        <v>49339</v>
      </c>
      <c r="D22" s="636">
        <v>49505</v>
      </c>
      <c r="E22" s="641">
        <f>49504+1</f>
        <v>49505</v>
      </c>
      <c r="F22" s="642"/>
      <c r="G22" s="631" t="s">
        <v>87</v>
      </c>
      <c r="H22" s="637">
        <v>66916</v>
      </c>
      <c r="I22" s="642" t="s">
        <v>87</v>
      </c>
      <c r="J22" s="580" t="s">
        <v>240</v>
      </c>
      <c r="K22" s="640"/>
      <c r="L22" s="641">
        <v>9158</v>
      </c>
      <c r="M22" s="670">
        <v>12457</v>
      </c>
      <c r="N22" s="670">
        <v>12457</v>
      </c>
      <c r="O22" s="671"/>
      <c r="P22" s="631"/>
      <c r="Q22" s="637"/>
      <c r="R22" s="642"/>
    </row>
    <row r="23" ht="20.1" customHeight="1" spans="1:18">
      <c r="A23" s="639" t="s">
        <v>378</v>
      </c>
      <c r="B23" s="641"/>
      <c r="C23" s="641"/>
      <c r="D23" s="636">
        <v>2293</v>
      </c>
      <c r="E23" s="641">
        <v>2293</v>
      </c>
      <c r="F23" s="642"/>
      <c r="G23" s="631"/>
      <c r="H23" s="637"/>
      <c r="I23" s="642" t="s">
        <v>87</v>
      </c>
      <c r="J23" s="580" t="s">
        <v>379</v>
      </c>
      <c r="K23" s="641">
        <v>62230</v>
      </c>
      <c r="L23" s="641">
        <v>4700</v>
      </c>
      <c r="M23" s="665">
        <f t="shared" ref="M23:N26" si="5">L23</f>
        <v>4700</v>
      </c>
      <c r="N23" s="670">
        <v>4700</v>
      </c>
      <c r="O23" s="671"/>
      <c r="P23" s="631"/>
      <c r="Q23" s="637"/>
      <c r="R23" s="642"/>
    </row>
    <row r="24" ht="20.1" customHeight="1" spans="1:18">
      <c r="A24" s="78" t="s">
        <v>380</v>
      </c>
      <c r="B24" s="641"/>
      <c r="C24" s="641">
        <f>C25+C26</f>
        <v>117500</v>
      </c>
      <c r="D24" s="636">
        <f t="shared" si="3"/>
        <v>117500</v>
      </c>
      <c r="E24" s="641">
        <f>E25+E26</f>
        <v>117500</v>
      </c>
      <c r="F24" s="642"/>
      <c r="G24" s="631"/>
      <c r="H24" s="637">
        <v>202800</v>
      </c>
      <c r="I24" s="642" t="s">
        <v>87</v>
      </c>
      <c r="J24" s="580" t="s">
        <v>381</v>
      </c>
      <c r="K24" s="641">
        <v>3134</v>
      </c>
      <c r="L24" s="641">
        <v>7000</v>
      </c>
      <c r="M24" s="670">
        <f>3424</f>
        <v>3424</v>
      </c>
      <c r="N24" s="670">
        <v>3424</v>
      </c>
      <c r="O24" s="671"/>
      <c r="P24" s="631"/>
      <c r="Q24" s="637"/>
      <c r="R24" s="642"/>
    </row>
    <row r="25" ht="20.1" customHeight="1" spans="1:18">
      <c r="A25" s="639" t="s">
        <v>382</v>
      </c>
      <c r="B25" s="641"/>
      <c r="C25" s="584">
        <v>104000</v>
      </c>
      <c r="D25" s="636">
        <f t="shared" si="3"/>
        <v>104000</v>
      </c>
      <c r="E25" s="584">
        <v>104000</v>
      </c>
      <c r="F25" s="643"/>
      <c r="G25" s="631"/>
      <c r="H25" s="637"/>
      <c r="I25" s="642" t="s">
        <v>87</v>
      </c>
      <c r="J25" s="580" t="s">
        <v>96</v>
      </c>
      <c r="K25" s="641"/>
      <c r="L25" s="641">
        <f>L26</f>
        <v>13500</v>
      </c>
      <c r="M25" s="665">
        <f t="shared" si="5"/>
        <v>13500</v>
      </c>
      <c r="N25" s="665">
        <f t="shared" si="5"/>
        <v>13500</v>
      </c>
      <c r="O25" s="672"/>
      <c r="P25" s="631"/>
      <c r="Q25" s="637"/>
      <c r="R25" s="642"/>
    </row>
    <row r="26" ht="20.1" customHeight="1" spans="1:18">
      <c r="A26" s="639" t="s">
        <v>383</v>
      </c>
      <c r="B26" s="640"/>
      <c r="C26" s="584">
        <v>13500</v>
      </c>
      <c r="D26" s="636">
        <f t="shared" si="3"/>
        <v>13500</v>
      </c>
      <c r="E26" s="584">
        <v>13500</v>
      </c>
      <c r="F26" s="643"/>
      <c r="G26" s="631"/>
      <c r="H26" s="637"/>
      <c r="I26" s="642" t="s">
        <v>87</v>
      </c>
      <c r="J26" s="580" t="s">
        <v>148</v>
      </c>
      <c r="K26" s="640"/>
      <c r="L26" s="641">
        <v>13500</v>
      </c>
      <c r="M26" s="665">
        <f t="shared" si="5"/>
        <v>13500</v>
      </c>
      <c r="N26" s="665">
        <f t="shared" si="5"/>
        <v>13500</v>
      </c>
      <c r="O26" s="672"/>
      <c r="P26" s="631"/>
      <c r="Q26" s="637"/>
      <c r="R26" s="642"/>
    </row>
    <row r="27" ht="20.1" customHeight="1" spans="1:18">
      <c r="A27" s="639" t="s">
        <v>149</v>
      </c>
      <c r="B27" s="584">
        <v>35714</v>
      </c>
      <c r="C27" s="644">
        <v>41447</v>
      </c>
      <c r="D27" s="636">
        <f t="shared" si="3"/>
        <v>41447</v>
      </c>
      <c r="E27" s="644">
        <v>41447</v>
      </c>
      <c r="F27" s="645"/>
      <c r="G27" s="631"/>
      <c r="H27" s="637">
        <v>4111</v>
      </c>
      <c r="I27" s="642" t="s">
        <v>87</v>
      </c>
      <c r="J27" s="639" t="s">
        <v>102</v>
      </c>
      <c r="K27" s="641"/>
      <c r="L27" s="641"/>
      <c r="M27" s="665"/>
      <c r="N27" s="670">
        <f>23337</f>
        <v>23337</v>
      </c>
      <c r="O27" s="671"/>
      <c r="P27" s="631"/>
      <c r="Q27" s="637"/>
      <c r="R27" s="642"/>
    </row>
    <row r="28" ht="20.1" customHeight="1" spans="1:18">
      <c r="A28" s="639"/>
      <c r="B28" s="646"/>
      <c r="C28" s="646"/>
      <c r="D28" s="646"/>
      <c r="E28" s="646"/>
      <c r="F28" s="647"/>
      <c r="G28" s="648"/>
      <c r="H28" s="649"/>
      <c r="I28" s="673"/>
      <c r="J28" s="674"/>
      <c r="K28" s="646"/>
      <c r="L28" s="646"/>
      <c r="M28" s="675"/>
      <c r="N28" s="675"/>
      <c r="O28" s="676"/>
      <c r="P28" s="648"/>
      <c r="Q28" s="648"/>
      <c r="R28" s="642"/>
    </row>
    <row r="29" ht="20.1" customHeight="1" spans="1:18">
      <c r="A29" s="650"/>
      <c r="B29" s="651"/>
      <c r="C29" s="651"/>
      <c r="D29" s="651"/>
      <c r="E29" s="651"/>
      <c r="F29" s="652"/>
      <c r="G29" s="650"/>
      <c r="H29" s="653"/>
      <c r="I29" s="650"/>
      <c r="J29" s="639"/>
      <c r="K29" s="651"/>
      <c r="L29" s="651"/>
      <c r="M29" s="666"/>
      <c r="N29" s="666"/>
      <c r="O29" s="677"/>
      <c r="P29" s="650"/>
      <c r="R29" s="650"/>
    </row>
    <row r="30" ht="37.5" customHeight="1" spans="1:18">
      <c r="A30" s="654" t="s">
        <v>384</v>
      </c>
      <c r="B30" s="654"/>
      <c r="C30" s="654"/>
      <c r="D30" s="654"/>
      <c r="E30" s="654"/>
      <c r="F30" s="654"/>
      <c r="G30" s="654"/>
      <c r="H30" s="654"/>
      <c r="I30" s="654"/>
      <c r="J30" s="654"/>
      <c r="K30" s="654"/>
      <c r="L30" s="654"/>
      <c r="M30" s="654"/>
      <c r="N30" s="654"/>
      <c r="O30" s="654"/>
      <c r="P30" s="654"/>
      <c r="Q30" s="654"/>
      <c r="R30" s="654"/>
    </row>
    <row r="31" ht="20.1" customHeight="1" spans="9:18">
      <c r="I31" s="627"/>
      <c r="R31" s="627"/>
    </row>
    <row r="32" ht="20.1" customHeight="1" spans="9:18">
      <c r="I32" s="627"/>
      <c r="R32" s="627"/>
    </row>
    <row r="33" ht="20.1" customHeight="1"/>
    <row r="34" spans="1:18">
      <c r="A34" s="627"/>
      <c r="G34" s="627"/>
      <c r="H34" s="627"/>
      <c r="I34" s="627"/>
      <c r="J34" s="678"/>
      <c r="P34" s="627"/>
      <c r="R34" s="627"/>
    </row>
    <row r="35" spans="1:18">
      <c r="A35" s="627"/>
      <c r="G35" s="627"/>
      <c r="H35" s="627"/>
      <c r="I35" s="627"/>
      <c r="J35" s="678"/>
      <c r="P35" s="627"/>
      <c r="R35" s="627"/>
    </row>
    <row r="36" spans="1:18">
      <c r="A36" s="627"/>
      <c r="G36" s="627"/>
      <c r="H36" s="627"/>
      <c r="I36" s="627"/>
      <c r="J36" s="678"/>
      <c r="P36" s="627"/>
      <c r="R36" s="627"/>
    </row>
    <row r="37" spans="1:18">
      <c r="A37" s="627"/>
      <c r="G37" s="627"/>
      <c r="H37" s="627"/>
      <c r="I37" s="627"/>
      <c r="J37" s="678"/>
      <c r="P37" s="627"/>
      <c r="R37" s="627"/>
    </row>
    <row r="38" spans="1:18">
      <c r="A38" s="627"/>
      <c r="G38" s="627"/>
      <c r="H38" s="627"/>
      <c r="I38" s="627"/>
      <c r="J38" s="678"/>
      <c r="P38" s="627"/>
      <c r="R38" s="627"/>
    </row>
    <row r="39" spans="1:18">
      <c r="A39" s="627"/>
      <c r="G39" s="627"/>
      <c r="H39" s="627"/>
      <c r="I39" s="627"/>
      <c r="J39" s="678"/>
      <c r="P39" s="627"/>
      <c r="R39" s="627"/>
    </row>
    <row r="40" spans="1:18">
      <c r="A40" s="627"/>
      <c r="G40" s="627"/>
      <c r="H40" s="627"/>
      <c r="I40" s="627"/>
      <c r="J40" s="678"/>
      <c r="P40" s="627"/>
      <c r="R40" s="627"/>
    </row>
    <row r="41" spans="1:18">
      <c r="A41" s="627"/>
      <c r="G41" s="627"/>
      <c r="H41" s="627"/>
      <c r="I41" s="627"/>
      <c r="J41" s="678"/>
      <c r="P41" s="627"/>
      <c r="R41" s="627"/>
    </row>
    <row r="42" spans="1:18">
      <c r="A42" s="627"/>
      <c r="G42" s="627"/>
      <c r="H42" s="627"/>
      <c r="I42" s="627"/>
      <c r="J42" s="678"/>
      <c r="P42" s="627"/>
      <c r="R42" s="627"/>
    </row>
    <row r="43" spans="1:18">
      <c r="A43" s="627"/>
      <c r="G43" s="627"/>
      <c r="H43" s="627"/>
      <c r="I43" s="627"/>
      <c r="J43" s="678"/>
      <c r="P43" s="627"/>
      <c r="R43" s="627"/>
    </row>
    <row r="44" spans="1:18">
      <c r="A44" s="627"/>
      <c r="G44" s="627"/>
      <c r="H44" s="627"/>
      <c r="I44" s="627"/>
      <c r="J44" s="678"/>
      <c r="P44" s="627"/>
      <c r="R44" s="627"/>
    </row>
    <row r="45" spans="1:18">
      <c r="A45" s="627"/>
      <c r="G45" s="627"/>
      <c r="H45" s="627"/>
      <c r="I45" s="627"/>
      <c r="J45" s="678"/>
      <c r="P45" s="627"/>
      <c r="R45" s="627"/>
    </row>
    <row r="46" spans="1:18">
      <c r="A46" s="627"/>
      <c r="G46" s="627"/>
      <c r="H46" s="627"/>
      <c r="I46" s="627"/>
      <c r="J46" s="678"/>
      <c r="P46" s="627"/>
      <c r="R46" s="627"/>
    </row>
    <row r="47" spans="1:18">
      <c r="A47" s="627"/>
      <c r="G47" s="627"/>
      <c r="H47" s="627"/>
      <c r="I47" s="627"/>
      <c r="J47" s="678"/>
      <c r="P47" s="627"/>
      <c r="R47" s="627"/>
    </row>
    <row r="48" spans="1:18">
      <c r="A48" s="627"/>
      <c r="G48" s="627"/>
      <c r="H48" s="627"/>
      <c r="I48" s="627"/>
      <c r="J48" s="678"/>
      <c r="P48" s="627"/>
      <c r="R48" s="627"/>
    </row>
    <row r="49" spans="1:18">
      <c r="A49" s="627"/>
      <c r="G49" s="627"/>
      <c r="H49" s="627"/>
      <c r="I49" s="627"/>
      <c r="J49" s="678"/>
      <c r="P49" s="627"/>
      <c r="R49" s="627"/>
    </row>
    <row r="50" ht="20.1" customHeight="1" spans="1:1">
      <c r="A50" s="627"/>
    </row>
    <row r="51" ht="20.1" customHeight="1" spans="1:1">
      <c r="A51" s="627"/>
    </row>
    <row r="52" s="620" customFormat="1" ht="20.1" customHeight="1" spans="2:18">
      <c r="B52" s="621"/>
      <c r="C52" s="621"/>
      <c r="D52" s="621"/>
      <c r="E52" s="621"/>
      <c r="F52" s="622"/>
      <c r="G52" s="623"/>
      <c r="H52" s="624"/>
      <c r="I52" s="623"/>
      <c r="J52" s="625"/>
      <c r="K52" s="621"/>
      <c r="L52" s="621"/>
      <c r="M52" s="418"/>
      <c r="N52" s="418"/>
      <c r="O52" s="626"/>
      <c r="P52" s="623"/>
      <c r="Q52" s="623"/>
      <c r="R52" s="623"/>
    </row>
    <row r="53" s="620" customFormat="1" ht="20.1" customHeight="1" spans="2:18">
      <c r="B53" s="621"/>
      <c r="C53" s="621"/>
      <c r="D53" s="621"/>
      <c r="E53" s="621"/>
      <c r="F53" s="622"/>
      <c r="G53" s="623"/>
      <c r="H53" s="624"/>
      <c r="I53" s="623"/>
      <c r="J53" s="625"/>
      <c r="K53" s="621"/>
      <c r="L53" s="621"/>
      <c r="M53" s="418"/>
      <c r="N53" s="418"/>
      <c r="O53" s="626"/>
      <c r="P53" s="623"/>
      <c r="Q53" s="623"/>
      <c r="R53" s="623"/>
    </row>
    <row r="54" s="620" customFormat="1" ht="20.1" customHeight="1" spans="2:18">
      <c r="B54" s="621"/>
      <c r="C54" s="621"/>
      <c r="D54" s="621"/>
      <c r="E54" s="621"/>
      <c r="F54" s="622"/>
      <c r="G54" s="623"/>
      <c r="H54" s="624"/>
      <c r="I54" s="623"/>
      <c r="J54" s="625"/>
      <c r="K54" s="621"/>
      <c r="L54" s="621"/>
      <c r="M54" s="418"/>
      <c r="N54" s="418"/>
      <c r="O54" s="626"/>
      <c r="P54" s="623"/>
      <c r="Q54" s="623"/>
      <c r="R54" s="623"/>
    </row>
    <row r="55" s="620" customFormat="1" ht="20.1" customHeight="1" spans="2:18">
      <c r="B55" s="621"/>
      <c r="C55" s="621"/>
      <c r="D55" s="621"/>
      <c r="E55" s="621"/>
      <c r="F55" s="622"/>
      <c r="G55" s="623"/>
      <c r="H55" s="624"/>
      <c r="I55" s="623"/>
      <c r="J55" s="625"/>
      <c r="K55" s="621"/>
      <c r="L55" s="621"/>
      <c r="M55" s="418"/>
      <c r="N55" s="418"/>
      <c r="O55" s="626"/>
      <c r="P55" s="623"/>
      <c r="Q55" s="623"/>
      <c r="R55" s="623"/>
    </row>
    <row r="56" s="620" customFormat="1" ht="20.1" customHeight="1" spans="2:18">
      <c r="B56" s="621"/>
      <c r="C56" s="621"/>
      <c r="D56" s="621"/>
      <c r="E56" s="621"/>
      <c r="F56" s="622"/>
      <c r="G56" s="623"/>
      <c r="H56" s="624"/>
      <c r="I56" s="623"/>
      <c r="J56" s="625"/>
      <c r="K56" s="621"/>
      <c r="L56" s="621"/>
      <c r="M56" s="418"/>
      <c r="N56" s="418"/>
      <c r="O56" s="626"/>
      <c r="P56" s="623"/>
      <c r="Q56" s="623"/>
      <c r="R56" s="623"/>
    </row>
    <row r="57" s="620" customFormat="1" ht="20.1" customHeight="1" spans="2:18">
      <c r="B57" s="621"/>
      <c r="C57" s="621"/>
      <c r="D57" s="621"/>
      <c r="E57" s="621"/>
      <c r="F57" s="622"/>
      <c r="G57" s="623"/>
      <c r="H57" s="624"/>
      <c r="I57" s="623"/>
      <c r="J57" s="625"/>
      <c r="K57" s="621"/>
      <c r="L57" s="621"/>
      <c r="M57" s="418"/>
      <c r="N57" s="418"/>
      <c r="O57" s="626"/>
      <c r="P57" s="623"/>
      <c r="Q57" s="623"/>
      <c r="R57" s="623"/>
    </row>
    <row r="58" s="620" customFormat="1" ht="20.1" customHeight="1" spans="2:18">
      <c r="B58" s="621"/>
      <c r="C58" s="621"/>
      <c r="D58" s="621"/>
      <c r="E58" s="621"/>
      <c r="F58" s="622"/>
      <c r="G58" s="623"/>
      <c r="H58" s="624"/>
      <c r="I58" s="623"/>
      <c r="J58" s="625"/>
      <c r="K58" s="621"/>
      <c r="L58" s="621"/>
      <c r="M58" s="418"/>
      <c r="N58" s="418"/>
      <c r="O58" s="626"/>
      <c r="P58" s="623"/>
      <c r="Q58" s="623"/>
      <c r="R58" s="623"/>
    </row>
  </sheetData>
  <mergeCells count="4">
    <mergeCell ref="A1:J1"/>
    <mergeCell ref="A2:R2"/>
    <mergeCell ref="A3:J3"/>
    <mergeCell ref="A30:R30"/>
  </mergeCells>
  <printOptions horizontalCentered="1"/>
  <pageMargins left="0.433070866141732" right="0.433070866141732" top="0.748031496062992" bottom="0.748031496062992" header="0.31496062992126" footer="0.31496062992126"/>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57"/>
  <sheetViews>
    <sheetView topLeftCell="A10" workbookViewId="0">
      <selection activeCell="A5" sqref="$A5:$XFD5"/>
    </sheetView>
  </sheetViews>
  <sheetFormatPr defaultColWidth="9" defaultRowHeight="15" outlineLevelCol="3"/>
  <cols>
    <col min="1" max="1" width="14.3727272727273" style="591" customWidth="1"/>
    <col min="2" max="2" width="56.5" style="592" customWidth="1"/>
    <col min="3" max="3" width="13.2545454545455" style="593" customWidth="1"/>
    <col min="4" max="4" width="11.6272727272727" style="591" customWidth="1"/>
    <col min="5" max="16384" width="9" style="591"/>
  </cols>
  <sheetData>
    <row r="1" ht="18" customHeight="1" spans="1:3">
      <c r="A1" s="387" t="s">
        <v>385</v>
      </c>
      <c r="B1" s="387"/>
      <c r="C1" s="594"/>
    </row>
    <row r="2" ht="23" spans="1:3">
      <c r="A2" s="388" t="s">
        <v>386</v>
      </c>
      <c r="B2" s="388"/>
      <c r="C2" s="595"/>
    </row>
    <row r="3" ht="20.25" customHeight="1" spans="2:3">
      <c r="B3" s="221"/>
      <c r="C3" s="596" t="s">
        <v>2</v>
      </c>
    </row>
    <row r="4" ht="20.1" customHeight="1" spans="1:3">
      <c r="A4" s="597" t="s">
        <v>110</v>
      </c>
      <c r="B4" s="597"/>
      <c r="C4" s="598" t="s">
        <v>4</v>
      </c>
    </row>
    <row r="5" s="590" customFormat="1" ht="20.1" customHeight="1" spans="1:3">
      <c r="A5" s="599" t="s">
        <v>14</v>
      </c>
      <c r="B5" s="600"/>
      <c r="C5" s="601">
        <f>C6+C9+C24+C33+C43+C48+C53</f>
        <v>231951.458476</v>
      </c>
    </row>
    <row r="6" ht="21.75" customHeight="1" spans="1:3">
      <c r="A6" s="602">
        <v>208</v>
      </c>
      <c r="B6" s="602" t="s">
        <v>37</v>
      </c>
      <c r="C6" s="603">
        <v>1235</v>
      </c>
    </row>
    <row r="7" ht="21.75" customHeight="1" spans="1:3">
      <c r="A7" s="604">
        <v>20822</v>
      </c>
      <c r="B7" s="604" t="s">
        <v>387</v>
      </c>
      <c r="C7" s="603">
        <v>1235</v>
      </c>
    </row>
    <row r="8" ht="21.75" customHeight="1" spans="1:3">
      <c r="A8" s="605">
        <v>2082201</v>
      </c>
      <c r="B8" s="606" t="s">
        <v>388</v>
      </c>
      <c r="C8" s="607">
        <v>1235</v>
      </c>
    </row>
    <row r="9" ht="21.75" customHeight="1" spans="1:4">
      <c r="A9" s="602">
        <v>212</v>
      </c>
      <c r="B9" s="602" t="s">
        <v>46</v>
      </c>
      <c r="C9" s="608">
        <v>43996.851174</v>
      </c>
      <c r="D9" s="609"/>
    </row>
    <row r="10" ht="21.75" customHeight="1" spans="1:4">
      <c r="A10" s="610">
        <v>21208</v>
      </c>
      <c r="B10" s="610" t="s">
        <v>389</v>
      </c>
      <c r="C10" s="603">
        <v>37939.362132</v>
      </c>
      <c r="D10" s="609"/>
    </row>
    <row r="11" ht="21.75" customHeight="1" spans="1:3">
      <c r="A11" s="605">
        <v>2120801</v>
      </c>
      <c r="B11" s="606" t="s">
        <v>390</v>
      </c>
      <c r="C11" s="607">
        <v>18727.5508</v>
      </c>
    </row>
    <row r="12" ht="21.75" customHeight="1" spans="1:3">
      <c r="A12" s="611">
        <v>2120802</v>
      </c>
      <c r="B12" s="612" t="s">
        <v>391</v>
      </c>
      <c r="C12" s="603">
        <v>1953.598421</v>
      </c>
    </row>
    <row r="13" ht="21.75" customHeight="1" spans="1:4">
      <c r="A13" s="605">
        <v>2120803</v>
      </c>
      <c r="B13" s="606" t="s">
        <v>392</v>
      </c>
      <c r="C13" s="603">
        <v>23.378223</v>
      </c>
      <c r="D13" s="609"/>
    </row>
    <row r="14" ht="21.75" customHeight="1" spans="1:3">
      <c r="A14" s="605">
        <v>2120804</v>
      </c>
      <c r="B14" s="606" t="s">
        <v>393</v>
      </c>
      <c r="C14" s="607">
        <v>370.5006</v>
      </c>
    </row>
    <row r="15" ht="21.75" customHeight="1" spans="1:3">
      <c r="A15" s="605">
        <v>2120899</v>
      </c>
      <c r="B15" s="606" t="s">
        <v>394</v>
      </c>
      <c r="C15" s="608">
        <v>16864.334088</v>
      </c>
    </row>
    <row r="16" ht="21.75" customHeight="1" spans="1:3">
      <c r="A16" s="604">
        <v>21210</v>
      </c>
      <c r="B16" s="604" t="s">
        <v>395</v>
      </c>
      <c r="C16" s="608">
        <v>3020.665</v>
      </c>
    </row>
    <row r="17" ht="21.75" customHeight="1" spans="1:3">
      <c r="A17" s="605">
        <v>2121002</v>
      </c>
      <c r="B17" s="606" t="s">
        <v>391</v>
      </c>
      <c r="C17" s="608">
        <v>3020.665</v>
      </c>
    </row>
    <row r="18" ht="21.75" customHeight="1" spans="1:3">
      <c r="A18" s="604">
        <v>21211</v>
      </c>
      <c r="B18" s="604" t="s">
        <v>396</v>
      </c>
      <c r="C18" s="608">
        <v>153</v>
      </c>
    </row>
    <row r="19" ht="21.75" customHeight="1" spans="1:3">
      <c r="A19" s="610">
        <v>21213</v>
      </c>
      <c r="B19" s="610" t="s">
        <v>397</v>
      </c>
      <c r="C19" s="603">
        <v>2295.32</v>
      </c>
    </row>
    <row r="20" ht="21.75" customHeight="1" spans="1:3">
      <c r="A20" s="605">
        <v>2121301</v>
      </c>
      <c r="B20" s="606" t="s">
        <v>398</v>
      </c>
      <c r="C20" s="607">
        <v>1015</v>
      </c>
    </row>
    <row r="21" ht="21.75" customHeight="1" spans="1:3">
      <c r="A21" s="611">
        <v>2121399</v>
      </c>
      <c r="B21" s="612" t="s">
        <v>399</v>
      </c>
      <c r="C21" s="603">
        <v>1280.32</v>
      </c>
    </row>
    <row r="22" ht="21.75" customHeight="1" spans="1:3">
      <c r="A22" s="604">
        <v>21214</v>
      </c>
      <c r="B22" s="604" t="s">
        <v>400</v>
      </c>
      <c r="C22" s="603">
        <v>588.504042</v>
      </c>
    </row>
    <row r="23" ht="21.75" customHeight="1" spans="1:3">
      <c r="A23" s="605">
        <v>2121499</v>
      </c>
      <c r="B23" s="606" t="s">
        <v>401</v>
      </c>
      <c r="C23" s="607">
        <v>588.504042</v>
      </c>
    </row>
    <row r="24" ht="21.75" customHeight="1" spans="1:3">
      <c r="A24" s="602">
        <v>213</v>
      </c>
      <c r="B24" s="602" t="s">
        <v>49</v>
      </c>
      <c r="C24" s="608">
        <v>26081.459864</v>
      </c>
    </row>
    <row r="25" ht="21.75" customHeight="1" spans="1:3">
      <c r="A25" s="610">
        <v>21366</v>
      </c>
      <c r="B25" s="610" t="s">
        <v>402</v>
      </c>
      <c r="C25" s="603">
        <v>154.28</v>
      </c>
    </row>
    <row r="26" ht="21.75" customHeight="1" spans="1:3">
      <c r="A26" s="605">
        <v>2136601</v>
      </c>
      <c r="B26" s="606" t="s">
        <v>403</v>
      </c>
      <c r="C26" s="607">
        <v>154.28</v>
      </c>
    </row>
    <row r="27" ht="21.75" customHeight="1" spans="1:3">
      <c r="A27" s="610">
        <v>21367</v>
      </c>
      <c r="B27" s="610" t="s">
        <v>404</v>
      </c>
      <c r="C27" s="603">
        <v>2478.0474</v>
      </c>
    </row>
    <row r="28" ht="21.75" customHeight="1" spans="1:3">
      <c r="A28" s="605">
        <v>2136701</v>
      </c>
      <c r="B28" s="606" t="s">
        <v>403</v>
      </c>
      <c r="C28" s="603">
        <v>720.9474</v>
      </c>
    </row>
    <row r="29" ht="21.75" customHeight="1" spans="1:3">
      <c r="A29" s="605">
        <v>2136702</v>
      </c>
      <c r="B29" s="606" t="s">
        <v>405</v>
      </c>
      <c r="C29" s="607">
        <v>1661.1</v>
      </c>
    </row>
    <row r="30" ht="21.75" customHeight="1" spans="1:3">
      <c r="A30" s="611">
        <v>2136799</v>
      </c>
      <c r="B30" s="612" t="s">
        <v>406</v>
      </c>
      <c r="C30" s="603">
        <v>96</v>
      </c>
    </row>
    <row r="31" ht="21.75" customHeight="1" spans="1:3">
      <c r="A31" s="604">
        <v>21369</v>
      </c>
      <c r="B31" s="604" t="s">
        <v>407</v>
      </c>
      <c r="C31" s="607">
        <v>23449.132464</v>
      </c>
    </row>
    <row r="32" ht="21.75" customHeight="1" spans="1:3">
      <c r="A32" s="605">
        <v>2136902</v>
      </c>
      <c r="B32" s="606" t="s">
        <v>408</v>
      </c>
      <c r="C32" s="608">
        <v>23449.132464</v>
      </c>
    </row>
    <row r="33" ht="21.75" customHeight="1" spans="1:3">
      <c r="A33" s="602">
        <v>229</v>
      </c>
      <c r="B33" s="602" t="s">
        <v>79</v>
      </c>
      <c r="C33" s="608">
        <v>139755.948204</v>
      </c>
    </row>
    <row r="34" ht="21.75" customHeight="1" spans="1:3">
      <c r="A34" s="610">
        <v>22904</v>
      </c>
      <c r="B34" s="610" t="s">
        <v>409</v>
      </c>
      <c r="C34" s="603">
        <v>139087.41</v>
      </c>
    </row>
    <row r="35" ht="21.75" customHeight="1" spans="1:3">
      <c r="A35" s="605">
        <v>2290402</v>
      </c>
      <c r="B35" s="606" t="s">
        <v>410</v>
      </c>
      <c r="C35" s="607">
        <v>139087.41</v>
      </c>
    </row>
    <row r="36" ht="21.75" customHeight="1" spans="1:3">
      <c r="A36" s="610">
        <v>22960</v>
      </c>
      <c r="B36" s="610" t="s">
        <v>411</v>
      </c>
      <c r="C36" s="603">
        <v>668.538204</v>
      </c>
    </row>
    <row r="37" ht="21.75" customHeight="1" spans="1:3">
      <c r="A37" s="605">
        <v>2296002</v>
      </c>
      <c r="B37" s="606" t="s">
        <v>412</v>
      </c>
      <c r="C37" s="603">
        <v>138.597496</v>
      </c>
    </row>
    <row r="38" ht="21.75" customHeight="1" spans="1:3">
      <c r="A38" s="605">
        <v>2296003</v>
      </c>
      <c r="B38" s="606" t="s">
        <v>413</v>
      </c>
      <c r="C38" s="607">
        <v>76.133484</v>
      </c>
    </row>
    <row r="39" ht="21.75" customHeight="1" spans="1:3">
      <c r="A39" s="611">
        <v>2296004</v>
      </c>
      <c r="B39" s="612" t="s">
        <v>414</v>
      </c>
      <c r="C39" s="603">
        <v>78.133481</v>
      </c>
    </row>
    <row r="40" ht="21.75" customHeight="1" spans="1:3">
      <c r="A40" s="605">
        <v>2296006</v>
      </c>
      <c r="B40" s="606" t="s">
        <v>415</v>
      </c>
      <c r="C40" s="607">
        <v>222.086297</v>
      </c>
    </row>
    <row r="41" ht="21.75" customHeight="1" spans="1:3">
      <c r="A41" s="605">
        <v>2296013</v>
      </c>
      <c r="B41" s="606" t="s">
        <v>416</v>
      </c>
      <c r="C41" s="608">
        <v>86</v>
      </c>
    </row>
    <row r="42" ht="21.75" customHeight="1" spans="1:3">
      <c r="A42" s="605">
        <v>2296099</v>
      </c>
      <c r="B42" s="606" t="s">
        <v>417</v>
      </c>
      <c r="C42" s="608">
        <v>67.587446</v>
      </c>
    </row>
    <row r="43" ht="21.75" customHeight="1" spans="1:3">
      <c r="A43" s="602">
        <v>232</v>
      </c>
      <c r="B43" s="602" t="s">
        <v>82</v>
      </c>
      <c r="C43" s="608">
        <v>20494.11</v>
      </c>
    </row>
    <row r="44" ht="21.75" customHeight="1" spans="1:3">
      <c r="A44" s="604">
        <v>23204</v>
      </c>
      <c r="B44" s="604" t="s">
        <v>418</v>
      </c>
      <c r="C44" s="608">
        <v>20494.11</v>
      </c>
    </row>
    <row r="45" ht="21.75" customHeight="1" spans="1:3">
      <c r="A45" s="605">
        <v>2320411</v>
      </c>
      <c r="B45" s="606" t="s">
        <v>419</v>
      </c>
      <c r="C45" s="608">
        <v>14412.11</v>
      </c>
    </row>
    <row r="46" ht="21.75" customHeight="1" spans="1:3">
      <c r="A46" s="611">
        <v>2320431</v>
      </c>
      <c r="B46" s="612" t="s">
        <v>420</v>
      </c>
      <c r="C46" s="603">
        <v>498</v>
      </c>
    </row>
    <row r="47" ht="21.75" customHeight="1" spans="1:3">
      <c r="A47" s="605">
        <v>2320498</v>
      </c>
      <c r="B47" s="606" t="s">
        <v>421</v>
      </c>
      <c r="C47" s="603">
        <v>5584</v>
      </c>
    </row>
    <row r="48" ht="21.75" customHeight="1" spans="1:3">
      <c r="A48" s="602">
        <v>233</v>
      </c>
      <c r="B48" s="602" t="s">
        <v>84</v>
      </c>
      <c r="C48" s="607">
        <v>1.6997</v>
      </c>
    </row>
    <row r="49" ht="21.75" customHeight="1" spans="1:3">
      <c r="A49" s="604">
        <v>23304</v>
      </c>
      <c r="B49" s="604" t="s">
        <v>422</v>
      </c>
      <c r="C49" s="608">
        <v>1.6997</v>
      </c>
    </row>
    <row r="50" ht="21.75" customHeight="1" spans="1:3">
      <c r="A50" s="605">
        <v>2330411</v>
      </c>
      <c r="B50" s="606" t="s">
        <v>423</v>
      </c>
      <c r="C50" s="608">
        <v>1.3956</v>
      </c>
    </row>
    <row r="51" ht="21.75" customHeight="1" spans="1:3">
      <c r="A51" s="606">
        <v>2330431</v>
      </c>
      <c r="B51" s="606" t="s">
        <v>424</v>
      </c>
      <c r="C51" s="603">
        <v>0.0249</v>
      </c>
    </row>
    <row r="52" ht="21.75" customHeight="1" spans="1:3">
      <c r="A52" s="606">
        <v>2330498</v>
      </c>
      <c r="B52" s="606" t="s">
        <v>425</v>
      </c>
      <c r="C52" s="603">
        <v>0.2792</v>
      </c>
    </row>
    <row r="53" ht="21.75" customHeight="1" spans="1:3">
      <c r="A53" s="613">
        <v>234</v>
      </c>
      <c r="B53" s="602" t="s">
        <v>426</v>
      </c>
      <c r="C53" s="603">
        <v>386.389534</v>
      </c>
    </row>
    <row r="54" ht="21.75" customHeight="1" spans="1:3">
      <c r="A54" s="614">
        <v>23401</v>
      </c>
      <c r="B54" s="615" t="s">
        <v>427</v>
      </c>
      <c r="C54" s="616">
        <v>386.389534</v>
      </c>
    </row>
    <row r="55" ht="21.75" customHeight="1" spans="1:3">
      <c r="A55" s="617">
        <v>2340199</v>
      </c>
      <c r="B55" s="618" t="s">
        <v>428</v>
      </c>
      <c r="C55" s="616">
        <v>386.389534</v>
      </c>
    </row>
    <row r="56" ht="21.75" customHeight="1"/>
    <row r="57" ht="21.75" customHeight="1" spans="1:3">
      <c r="A57" s="619" t="s">
        <v>429</v>
      </c>
      <c r="B57" s="619"/>
      <c r="C57" s="619"/>
    </row>
  </sheetData>
  <mergeCells count="5">
    <mergeCell ref="A1:C1"/>
    <mergeCell ref="A2:C2"/>
    <mergeCell ref="A4:B4"/>
    <mergeCell ref="A5:B5"/>
    <mergeCell ref="A57:C57"/>
  </mergeCells>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D19"/>
  <sheetViews>
    <sheetView workbookViewId="0">
      <selection activeCell="I17" sqref="I17"/>
    </sheetView>
  </sheetViews>
  <sheetFormatPr defaultColWidth="9" defaultRowHeight="20.1" customHeight="1" outlineLevelCol="3"/>
  <cols>
    <col min="1" max="1" width="46.5" style="137" customWidth="1"/>
    <col min="2" max="2" width="11.8727272727273" style="138" customWidth="1"/>
    <col min="3" max="3" width="36.8727272727273" style="139" customWidth="1"/>
    <col min="4" max="4" width="11.8727272727273" style="565" customWidth="1"/>
    <col min="5" max="16384" width="9" style="141"/>
  </cols>
  <sheetData>
    <row r="1" ht="17.5" spans="1:4">
      <c r="A1" s="63" t="s">
        <v>430</v>
      </c>
      <c r="B1" s="63"/>
      <c r="C1" s="63"/>
      <c r="D1" s="63"/>
    </row>
    <row r="2" ht="23" spans="1:4">
      <c r="A2" s="65" t="s">
        <v>431</v>
      </c>
      <c r="B2" s="65"/>
      <c r="C2" s="65"/>
      <c r="D2" s="65"/>
    </row>
    <row r="3" ht="23" spans="1:4">
      <c r="A3" s="167"/>
      <c r="B3" s="566"/>
      <c r="C3" s="167"/>
      <c r="D3" s="567"/>
    </row>
    <row r="4" ht="14" spans="1:4">
      <c r="A4" s="568"/>
      <c r="B4" s="568"/>
      <c r="C4" s="568"/>
      <c r="D4" s="569" t="s">
        <v>2</v>
      </c>
    </row>
    <row r="5" ht="25.5" customHeight="1" spans="1:4">
      <c r="A5" s="193" t="s">
        <v>432</v>
      </c>
      <c r="B5" s="570" t="s">
        <v>4</v>
      </c>
      <c r="C5" s="193" t="s">
        <v>110</v>
      </c>
      <c r="D5" s="570" t="s">
        <v>4</v>
      </c>
    </row>
    <row r="6" ht="25.5" customHeight="1" spans="1:4">
      <c r="A6" s="193" t="s">
        <v>239</v>
      </c>
      <c r="B6" s="571">
        <f>B7+B14+B15+B18</f>
        <v>210744.76</v>
      </c>
      <c r="C6" s="193" t="s">
        <v>239</v>
      </c>
      <c r="D6" s="572">
        <f>D7+D14+D15+D16+D18</f>
        <v>57417.645119</v>
      </c>
    </row>
    <row r="7" ht="25.5" customHeight="1" spans="1:4">
      <c r="A7" s="573" t="s">
        <v>89</v>
      </c>
      <c r="B7" s="574">
        <f>SUM(B8:B13)</f>
        <v>49504.76</v>
      </c>
      <c r="C7" s="573" t="s">
        <v>240</v>
      </c>
      <c r="D7" s="574">
        <f>SUM(D8:D13)</f>
        <v>12456.645119</v>
      </c>
    </row>
    <row r="8" ht="25.5" customHeight="1" spans="1:4">
      <c r="A8" s="575" t="s">
        <v>261</v>
      </c>
      <c r="B8" s="576">
        <v>33.6</v>
      </c>
      <c r="C8" s="577" t="s">
        <v>408</v>
      </c>
      <c r="D8" s="183">
        <v>7612.957598</v>
      </c>
    </row>
    <row r="9" ht="25.5" customHeight="1" spans="1:4">
      <c r="A9" s="575" t="s">
        <v>275</v>
      </c>
      <c r="B9" s="576">
        <v>32.5</v>
      </c>
      <c r="C9" s="577" t="s">
        <v>433</v>
      </c>
      <c r="D9" s="183">
        <v>683.55704</v>
      </c>
    </row>
    <row r="10" ht="25.5" customHeight="1" spans="1:4">
      <c r="A10" s="575" t="s">
        <v>434</v>
      </c>
      <c r="B10" s="576">
        <v>2583.8</v>
      </c>
      <c r="C10" s="577" t="s">
        <v>435</v>
      </c>
      <c r="D10" s="183">
        <v>2852.802824</v>
      </c>
    </row>
    <row r="11" ht="25.5" customHeight="1" spans="1:4">
      <c r="A11" s="575" t="s">
        <v>280</v>
      </c>
      <c r="B11" s="576">
        <v>2880.62</v>
      </c>
      <c r="C11" s="577" t="s">
        <v>405</v>
      </c>
      <c r="D11" s="183">
        <v>321.88</v>
      </c>
    </row>
    <row r="12" ht="25.5" customHeight="1" spans="1:4">
      <c r="A12" s="575" t="s">
        <v>281</v>
      </c>
      <c r="B12" s="576">
        <v>42639.49</v>
      </c>
      <c r="C12" s="577" t="s">
        <v>436</v>
      </c>
      <c r="D12" s="183">
        <v>682.5721</v>
      </c>
    </row>
    <row r="13" ht="25.5" customHeight="1" spans="1:4">
      <c r="A13" s="575" t="s">
        <v>81</v>
      </c>
      <c r="B13" s="576">
        <v>1334.75</v>
      </c>
      <c r="C13" s="577" t="s">
        <v>437</v>
      </c>
      <c r="D13" s="183">
        <v>302.875557</v>
      </c>
    </row>
    <row r="14" ht="25.5" customHeight="1" spans="1:4">
      <c r="A14" s="578" t="s">
        <v>230</v>
      </c>
      <c r="B14" s="579">
        <v>2293</v>
      </c>
      <c r="C14" s="580" t="s">
        <v>379</v>
      </c>
      <c r="D14" s="581">
        <v>4700</v>
      </c>
    </row>
    <row r="15" ht="25.5" customHeight="1" spans="1:4">
      <c r="A15" s="582" t="s">
        <v>144</v>
      </c>
      <c r="B15" s="583">
        <f>SUM(B16:B17)</f>
        <v>117500</v>
      </c>
      <c r="C15" s="580" t="s">
        <v>381</v>
      </c>
      <c r="D15" s="581">
        <v>3424</v>
      </c>
    </row>
    <row r="16" ht="25.5" customHeight="1" spans="1:4">
      <c r="A16" s="545" t="s">
        <v>382</v>
      </c>
      <c r="B16" s="584">
        <v>104000</v>
      </c>
      <c r="C16" s="580" t="s">
        <v>96</v>
      </c>
      <c r="D16" s="581">
        <f>D17</f>
        <v>13500</v>
      </c>
    </row>
    <row r="17" ht="25.5" customHeight="1" spans="1:4">
      <c r="A17" s="545" t="s">
        <v>383</v>
      </c>
      <c r="B17" s="584">
        <v>13500</v>
      </c>
      <c r="C17" s="580" t="s">
        <v>148</v>
      </c>
      <c r="D17" s="585">
        <v>13500</v>
      </c>
    </row>
    <row r="18" ht="25.5" customHeight="1" spans="1:4">
      <c r="A18" s="586" t="s">
        <v>149</v>
      </c>
      <c r="B18" s="579">
        <v>41447</v>
      </c>
      <c r="C18" s="586" t="s">
        <v>102</v>
      </c>
      <c r="D18" s="587">
        <v>23337</v>
      </c>
    </row>
    <row r="19" ht="25.5" customHeight="1" spans="1:4">
      <c r="A19" s="150"/>
      <c r="B19" s="588"/>
      <c r="C19" s="589"/>
      <c r="D19" s="529"/>
    </row>
  </sheetData>
  <mergeCells count="4">
    <mergeCell ref="A1:B1"/>
    <mergeCell ref="C1:D1"/>
    <mergeCell ref="A2:D2"/>
    <mergeCell ref="A4:C4"/>
  </mergeCells>
  <pageMargins left="0.708661417322835" right="0.708661417322835" top="0.748031496062992" bottom="0.748031496062992" header="0.31496062992126" footer="0.31496062992126"/>
  <pageSetup paperSize="9" scale="86"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R18"/>
  <sheetViews>
    <sheetView workbookViewId="0">
      <selection activeCell="P1" sqref="P$1:P$1048576"/>
    </sheetView>
  </sheetViews>
  <sheetFormatPr defaultColWidth="12.7545454545455" defaultRowHeight="14"/>
  <cols>
    <col min="1" max="1" width="24.8727272727273" style="510" customWidth="1"/>
    <col min="2" max="2" width="9.62727272727273" style="511" customWidth="1"/>
    <col min="3" max="3" width="11.1272727272727" style="511" customWidth="1"/>
    <col min="4" max="4" width="9.87272727272727" style="511" hidden="1" customWidth="1"/>
    <col min="5" max="5" width="9.62727272727273" style="511" customWidth="1"/>
    <col min="6" max="6" width="9.62727272727273" style="512" customWidth="1"/>
    <col min="7" max="7" width="12.5" style="513" hidden="1" customWidth="1"/>
    <col min="8" max="8" width="12.5" style="514" hidden="1" customWidth="1"/>
    <col min="9" max="9" width="13.1272727272727" style="513" customWidth="1"/>
    <col min="10" max="10" width="28.5" style="515" customWidth="1"/>
    <col min="11" max="11" width="10.1272727272727" style="516" customWidth="1"/>
    <col min="12" max="12" width="10.2545454545455" style="516" customWidth="1"/>
    <col min="13" max="13" width="10.3727272727273" style="516" hidden="1" customWidth="1"/>
    <col min="14" max="14" width="10.3727272727273" style="516" customWidth="1"/>
    <col min="15" max="15" width="10.3727272727273" style="517" customWidth="1"/>
    <col min="16" max="16" width="12.5" style="517" hidden="1" customWidth="1"/>
    <col min="17" max="17" width="12.5" style="516" hidden="1" customWidth="1"/>
    <col min="18" max="18" width="11.6272727272727" style="510" customWidth="1"/>
    <col min="19" max="253" width="9" style="510" customWidth="1"/>
    <col min="254" max="254" width="29.6272727272727" style="510" customWidth="1"/>
    <col min="255" max="255" width="12.7545454545455" style="510"/>
    <col min="256" max="256" width="29.7545454545455" style="510" customWidth="1"/>
    <col min="257" max="257" width="17" style="510" customWidth="1"/>
    <col min="258" max="258" width="37" style="510" customWidth="1"/>
    <col min="259" max="259" width="17.3727272727273" style="510" customWidth="1"/>
    <col min="260" max="509" width="9" style="510" customWidth="1"/>
    <col min="510" max="510" width="29.6272727272727" style="510" customWidth="1"/>
    <col min="511" max="511" width="12.7545454545455" style="510"/>
    <col min="512" max="512" width="29.7545454545455" style="510" customWidth="1"/>
    <col min="513" max="513" width="17" style="510" customWidth="1"/>
    <col min="514" max="514" width="37" style="510" customWidth="1"/>
    <col min="515" max="515" width="17.3727272727273" style="510" customWidth="1"/>
    <col min="516" max="765" width="9" style="510" customWidth="1"/>
    <col min="766" max="766" width="29.6272727272727" style="510" customWidth="1"/>
    <col min="767" max="767" width="12.7545454545455" style="510"/>
    <col min="768" max="768" width="29.7545454545455" style="510" customWidth="1"/>
    <col min="769" max="769" width="17" style="510" customWidth="1"/>
    <col min="770" max="770" width="37" style="510" customWidth="1"/>
    <col min="771" max="771" width="17.3727272727273" style="510" customWidth="1"/>
    <col min="772" max="1021" width="9" style="510" customWidth="1"/>
    <col min="1022" max="1022" width="29.6272727272727" style="510" customWidth="1"/>
    <col min="1023" max="1023" width="12.7545454545455" style="510"/>
    <col min="1024" max="1024" width="29.7545454545455" style="510" customWidth="1"/>
    <col min="1025" max="1025" width="17" style="510" customWidth="1"/>
    <col min="1026" max="1026" width="37" style="510" customWidth="1"/>
    <col min="1027" max="1027" width="17.3727272727273" style="510" customWidth="1"/>
    <col min="1028" max="1277" width="9" style="510" customWidth="1"/>
    <col min="1278" max="1278" width="29.6272727272727" style="510" customWidth="1"/>
    <col min="1279" max="1279" width="12.7545454545455" style="510"/>
    <col min="1280" max="1280" width="29.7545454545455" style="510" customWidth="1"/>
    <col min="1281" max="1281" width="17" style="510" customWidth="1"/>
    <col min="1282" max="1282" width="37" style="510" customWidth="1"/>
    <col min="1283" max="1283" width="17.3727272727273" style="510" customWidth="1"/>
    <col min="1284" max="1533" width="9" style="510" customWidth="1"/>
    <col min="1534" max="1534" width="29.6272727272727" style="510" customWidth="1"/>
    <col min="1535" max="1535" width="12.7545454545455" style="510"/>
    <col min="1536" max="1536" width="29.7545454545455" style="510" customWidth="1"/>
    <col min="1537" max="1537" width="17" style="510" customWidth="1"/>
    <col min="1538" max="1538" width="37" style="510" customWidth="1"/>
    <col min="1539" max="1539" width="17.3727272727273" style="510" customWidth="1"/>
    <col min="1540" max="1789" width="9" style="510" customWidth="1"/>
    <col min="1790" max="1790" width="29.6272727272727" style="510" customWidth="1"/>
    <col min="1791" max="1791" width="12.7545454545455" style="510"/>
    <col min="1792" max="1792" width="29.7545454545455" style="510" customWidth="1"/>
    <col min="1793" max="1793" width="17" style="510" customWidth="1"/>
    <col min="1794" max="1794" width="37" style="510" customWidth="1"/>
    <col min="1795" max="1795" width="17.3727272727273" style="510" customWidth="1"/>
    <col min="1796" max="2045" width="9" style="510" customWidth="1"/>
    <col min="2046" max="2046" width="29.6272727272727" style="510" customWidth="1"/>
    <col min="2047" max="2047" width="12.7545454545455" style="510"/>
    <col min="2048" max="2048" width="29.7545454545455" style="510" customWidth="1"/>
    <col min="2049" max="2049" width="17" style="510" customWidth="1"/>
    <col min="2050" max="2050" width="37" style="510" customWidth="1"/>
    <col min="2051" max="2051" width="17.3727272727273" style="510" customWidth="1"/>
    <col min="2052" max="2301" width="9" style="510" customWidth="1"/>
    <col min="2302" max="2302" width="29.6272727272727" style="510" customWidth="1"/>
    <col min="2303" max="2303" width="12.7545454545455" style="510"/>
    <col min="2304" max="2304" width="29.7545454545455" style="510" customWidth="1"/>
    <col min="2305" max="2305" width="17" style="510" customWidth="1"/>
    <col min="2306" max="2306" width="37" style="510" customWidth="1"/>
    <col min="2307" max="2307" width="17.3727272727273" style="510" customWidth="1"/>
    <col min="2308" max="2557" width="9" style="510" customWidth="1"/>
    <col min="2558" max="2558" width="29.6272727272727" style="510" customWidth="1"/>
    <col min="2559" max="2559" width="12.7545454545455" style="510"/>
    <col min="2560" max="2560" width="29.7545454545455" style="510" customWidth="1"/>
    <col min="2561" max="2561" width="17" style="510" customWidth="1"/>
    <col min="2562" max="2562" width="37" style="510" customWidth="1"/>
    <col min="2563" max="2563" width="17.3727272727273" style="510" customWidth="1"/>
    <col min="2564" max="2813" width="9" style="510" customWidth="1"/>
    <col min="2814" max="2814" width="29.6272727272727" style="510" customWidth="1"/>
    <col min="2815" max="2815" width="12.7545454545455" style="510"/>
    <col min="2816" max="2816" width="29.7545454545455" style="510" customWidth="1"/>
    <col min="2817" max="2817" width="17" style="510" customWidth="1"/>
    <col min="2818" max="2818" width="37" style="510" customWidth="1"/>
    <col min="2819" max="2819" width="17.3727272727273" style="510" customWidth="1"/>
    <col min="2820" max="3069" width="9" style="510" customWidth="1"/>
    <col min="3070" max="3070" width="29.6272727272727" style="510" customWidth="1"/>
    <col min="3071" max="3071" width="12.7545454545455" style="510"/>
    <col min="3072" max="3072" width="29.7545454545455" style="510" customWidth="1"/>
    <col min="3073" max="3073" width="17" style="510" customWidth="1"/>
    <col min="3074" max="3074" width="37" style="510" customWidth="1"/>
    <col min="3075" max="3075" width="17.3727272727273" style="510" customWidth="1"/>
    <col min="3076" max="3325" width="9" style="510" customWidth="1"/>
    <col min="3326" max="3326" width="29.6272727272727" style="510" customWidth="1"/>
    <col min="3327" max="3327" width="12.7545454545455" style="510"/>
    <col min="3328" max="3328" width="29.7545454545455" style="510" customWidth="1"/>
    <col min="3329" max="3329" width="17" style="510" customWidth="1"/>
    <col min="3330" max="3330" width="37" style="510" customWidth="1"/>
    <col min="3331" max="3331" width="17.3727272727273" style="510" customWidth="1"/>
    <col min="3332" max="3581" width="9" style="510" customWidth="1"/>
    <col min="3582" max="3582" width="29.6272727272727" style="510" customWidth="1"/>
    <col min="3583" max="3583" width="12.7545454545455" style="510"/>
    <col min="3584" max="3584" width="29.7545454545455" style="510" customWidth="1"/>
    <col min="3585" max="3585" width="17" style="510" customWidth="1"/>
    <col min="3586" max="3586" width="37" style="510" customWidth="1"/>
    <col min="3587" max="3587" width="17.3727272727273" style="510" customWidth="1"/>
    <col min="3588" max="3837" width="9" style="510" customWidth="1"/>
    <col min="3838" max="3838" width="29.6272727272727" style="510" customWidth="1"/>
    <col min="3839" max="3839" width="12.7545454545455" style="510"/>
    <col min="3840" max="3840" width="29.7545454545455" style="510" customWidth="1"/>
    <col min="3841" max="3841" width="17" style="510" customWidth="1"/>
    <col min="3842" max="3842" width="37" style="510" customWidth="1"/>
    <col min="3843" max="3843" width="17.3727272727273" style="510" customWidth="1"/>
    <col min="3844" max="4093" width="9" style="510" customWidth="1"/>
    <col min="4094" max="4094" width="29.6272727272727" style="510" customWidth="1"/>
    <col min="4095" max="4095" width="12.7545454545455" style="510"/>
    <col min="4096" max="4096" width="29.7545454545455" style="510" customWidth="1"/>
    <col min="4097" max="4097" width="17" style="510" customWidth="1"/>
    <col min="4098" max="4098" width="37" style="510" customWidth="1"/>
    <col min="4099" max="4099" width="17.3727272727273" style="510" customWidth="1"/>
    <col min="4100" max="4349" width="9" style="510" customWidth="1"/>
    <col min="4350" max="4350" width="29.6272727272727" style="510" customWidth="1"/>
    <col min="4351" max="4351" width="12.7545454545455" style="510"/>
    <col min="4352" max="4352" width="29.7545454545455" style="510" customWidth="1"/>
    <col min="4353" max="4353" width="17" style="510" customWidth="1"/>
    <col min="4354" max="4354" width="37" style="510" customWidth="1"/>
    <col min="4355" max="4355" width="17.3727272727273" style="510" customWidth="1"/>
    <col min="4356" max="4605" width="9" style="510" customWidth="1"/>
    <col min="4606" max="4606" width="29.6272727272727" style="510" customWidth="1"/>
    <col min="4607" max="4607" width="12.7545454545455" style="510"/>
    <col min="4608" max="4608" width="29.7545454545455" style="510" customWidth="1"/>
    <col min="4609" max="4609" width="17" style="510" customWidth="1"/>
    <col min="4610" max="4610" width="37" style="510" customWidth="1"/>
    <col min="4611" max="4611" width="17.3727272727273" style="510" customWidth="1"/>
    <col min="4612" max="4861" width="9" style="510" customWidth="1"/>
    <col min="4862" max="4862" width="29.6272727272727" style="510" customWidth="1"/>
    <col min="4863" max="4863" width="12.7545454545455" style="510"/>
    <col min="4864" max="4864" width="29.7545454545455" style="510" customWidth="1"/>
    <col min="4865" max="4865" width="17" style="510" customWidth="1"/>
    <col min="4866" max="4866" width="37" style="510" customWidth="1"/>
    <col min="4867" max="4867" width="17.3727272727273" style="510" customWidth="1"/>
    <col min="4868" max="5117" width="9" style="510" customWidth="1"/>
    <col min="5118" max="5118" width="29.6272727272727" style="510" customWidth="1"/>
    <col min="5119" max="5119" width="12.7545454545455" style="510"/>
    <col min="5120" max="5120" width="29.7545454545455" style="510" customWidth="1"/>
    <col min="5121" max="5121" width="17" style="510" customWidth="1"/>
    <col min="5122" max="5122" width="37" style="510" customWidth="1"/>
    <col min="5123" max="5123" width="17.3727272727273" style="510" customWidth="1"/>
    <col min="5124" max="5373" width="9" style="510" customWidth="1"/>
    <col min="5374" max="5374" width="29.6272727272727" style="510" customWidth="1"/>
    <col min="5375" max="5375" width="12.7545454545455" style="510"/>
    <col min="5376" max="5376" width="29.7545454545455" style="510" customWidth="1"/>
    <col min="5377" max="5377" width="17" style="510" customWidth="1"/>
    <col min="5378" max="5378" width="37" style="510" customWidth="1"/>
    <col min="5379" max="5379" width="17.3727272727273" style="510" customWidth="1"/>
    <col min="5380" max="5629" width="9" style="510" customWidth="1"/>
    <col min="5630" max="5630" width="29.6272727272727" style="510" customWidth="1"/>
    <col min="5631" max="5631" width="12.7545454545455" style="510"/>
    <col min="5632" max="5632" width="29.7545454545455" style="510" customWidth="1"/>
    <col min="5633" max="5633" width="17" style="510" customWidth="1"/>
    <col min="5634" max="5634" width="37" style="510" customWidth="1"/>
    <col min="5635" max="5635" width="17.3727272727273" style="510" customWidth="1"/>
    <col min="5636" max="5885" width="9" style="510" customWidth="1"/>
    <col min="5886" max="5886" width="29.6272727272727" style="510" customWidth="1"/>
    <col min="5887" max="5887" width="12.7545454545455" style="510"/>
    <col min="5888" max="5888" width="29.7545454545455" style="510" customWidth="1"/>
    <col min="5889" max="5889" width="17" style="510" customWidth="1"/>
    <col min="5890" max="5890" width="37" style="510" customWidth="1"/>
    <col min="5891" max="5891" width="17.3727272727273" style="510" customWidth="1"/>
    <col min="5892" max="6141" width="9" style="510" customWidth="1"/>
    <col min="6142" max="6142" width="29.6272727272727" style="510" customWidth="1"/>
    <col min="6143" max="6143" width="12.7545454545455" style="510"/>
    <col min="6144" max="6144" width="29.7545454545455" style="510" customWidth="1"/>
    <col min="6145" max="6145" width="17" style="510" customWidth="1"/>
    <col min="6146" max="6146" width="37" style="510" customWidth="1"/>
    <col min="6147" max="6147" width="17.3727272727273" style="510" customWidth="1"/>
    <col min="6148" max="6397" width="9" style="510" customWidth="1"/>
    <col min="6398" max="6398" width="29.6272727272727" style="510" customWidth="1"/>
    <col min="6399" max="6399" width="12.7545454545455" style="510"/>
    <col min="6400" max="6400" width="29.7545454545455" style="510" customWidth="1"/>
    <col min="6401" max="6401" width="17" style="510" customWidth="1"/>
    <col min="6402" max="6402" width="37" style="510" customWidth="1"/>
    <col min="6403" max="6403" width="17.3727272727273" style="510" customWidth="1"/>
    <col min="6404" max="6653" width="9" style="510" customWidth="1"/>
    <col min="6654" max="6654" width="29.6272727272727" style="510" customWidth="1"/>
    <col min="6655" max="6655" width="12.7545454545455" style="510"/>
    <col min="6656" max="6656" width="29.7545454545455" style="510" customWidth="1"/>
    <col min="6657" max="6657" width="17" style="510" customWidth="1"/>
    <col min="6658" max="6658" width="37" style="510" customWidth="1"/>
    <col min="6659" max="6659" width="17.3727272727273" style="510" customWidth="1"/>
    <col min="6660" max="6909" width="9" style="510" customWidth="1"/>
    <col min="6910" max="6910" width="29.6272727272727" style="510" customWidth="1"/>
    <col min="6911" max="6911" width="12.7545454545455" style="510"/>
    <col min="6912" max="6912" width="29.7545454545455" style="510" customWidth="1"/>
    <col min="6913" max="6913" width="17" style="510" customWidth="1"/>
    <col min="6914" max="6914" width="37" style="510" customWidth="1"/>
    <col min="6915" max="6915" width="17.3727272727273" style="510" customWidth="1"/>
    <col min="6916" max="7165" width="9" style="510" customWidth="1"/>
    <col min="7166" max="7166" width="29.6272727272727" style="510" customWidth="1"/>
    <col min="7167" max="7167" width="12.7545454545455" style="510"/>
    <col min="7168" max="7168" width="29.7545454545455" style="510" customWidth="1"/>
    <col min="7169" max="7169" width="17" style="510" customWidth="1"/>
    <col min="7170" max="7170" width="37" style="510" customWidth="1"/>
    <col min="7171" max="7171" width="17.3727272727273" style="510" customWidth="1"/>
    <col min="7172" max="7421" width="9" style="510" customWidth="1"/>
    <col min="7422" max="7422" width="29.6272727272727" style="510" customWidth="1"/>
    <col min="7423" max="7423" width="12.7545454545455" style="510"/>
    <col min="7424" max="7424" width="29.7545454545455" style="510" customWidth="1"/>
    <col min="7425" max="7425" width="17" style="510" customWidth="1"/>
    <col min="7426" max="7426" width="37" style="510" customWidth="1"/>
    <col min="7427" max="7427" width="17.3727272727273" style="510" customWidth="1"/>
    <col min="7428" max="7677" width="9" style="510" customWidth="1"/>
    <col min="7678" max="7678" width="29.6272727272727" style="510" customWidth="1"/>
    <col min="7679" max="7679" width="12.7545454545455" style="510"/>
    <col min="7680" max="7680" width="29.7545454545455" style="510" customWidth="1"/>
    <col min="7681" max="7681" width="17" style="510" customWidth="1"/>
    <col min="7682" max="7682" width="37" style="510" customWidth="1"/>
    <col min="7683" max="7683" width="17.3727272727273" style="510" customWidth="1"/>
    <col min="7684" max="7933" width="9" style="510" customWidth="1"/>
    <col min="7934" max="7934" width="29.6272727272727" style="510" customWidth="1"/>
    <col min="7935" max="7935" width="12.7545454545455" style="510"/>
    <col min="7936" max="7936" width="29.7545454545455" style="510" customWidth="1"/>
    <col min="7937" max="7937" width="17" style="510" customWidth="1"/>
    <col min="7938" max="7938" width="37" style="510" customWidth="1"/>
    <col min="7939" max="7939" width="17.3727272727273" style="510" customWidth="1"/>
    <col min="7940" max="8189" width="9" style="510" customWidth="1"/>
    <col min="8190" max="8190" width="29.6272727272727" style="510" customWidth="1"/>
    <col min="8191" max="8191" width="12.7545454545455" style="510"/>
    <col min="8192" max="8192" width="29.7545454545455" style="510" customWidth="1"/>
    <col min="8193" max="8193" width="17" style="510" customWidth="1"/>
    <col min="8194" max="8194" width="37" style="510" customWidth="1"/>
    <col min="8195" max="8195" width="17.3727272727273" style="510" customWidth="1"/>
    <col min="8196" max="8445" width="9" style="510" customWidth="1"/>
    <col min="8446" max="8446" width="29.6272727272727" style="510" customWidth="1"/>
    <col min="8447" max="8447" width="12.7545454545455" style="510"/>
    <col min="8448" max="8448" width="29.7545454545455" style="510" customWidth="1"/>
    <col min="8449" max="8449" width="17" style="510" customWidth="1"/>
    <col min="8450" max="8450" width="37" style="510" customWidth="1"/>
    <col min="8451" max="8451" width="17.3727272727273" style="510" customWidth="1"/>
    <col min="8452" max="8701" width="9" style="510" customWidth="1"/>
    <col min="8702" max="8702" width="29.6272727272727" style="510" customWidth="1"/>
    <col min="8703" max="8703" width="12.7545454545455" style="510"/>
    <col min="8704" max="8704" width="29.7545454545455" style="510" customWidth="1"/>
    <col min="8705" max="8705" width="17" style="510" customWidth="1"/>
    <col min="8706" max="8706" width="37" style="510" customWidth="1"/>
    <col min="8707" max="8707" width="17.3727272727273" style="510" customWidth="1"/>
    <col min="8708" max="8957" width="9" style="510" customWidth="1"/>
    <col min="8958" max="8958" width="29.6272727272727" style="510" customWidth="1"/>
    <col min="8959" max="8959" width="12.7545454545455" style="510"/>
    <col min="8960" max="8960" width="29.7545454545455" style="510" customWidth="1"/>
    <col min="8961" max="8961" width="17" style="510" customWidth="1"/>
    <col min="8962" max="8962" width="37" style="510" customWidth="1"/>
    <col min="8963" max="8963" width="17.3727272727273" style="510" customWidth="1"/>
    <col min="8964" max="9213" width="9" style="510" customWidth="1"/>
    <col min="9214" max="9214" width="29.6272727272727" style="510" customWidth="1"/>
    <col min="9215" max="9215" width="12.7545454545455" style="510"/>
    <col min="9216" max="9216" width="29.7545454545455" style="510" customWidth="1"/>
    <col min="9217" max="9217" width="17" style="510" customWidth="1"/>
    <col min="9218" max="9218" width="37" style="510" customWidth="1"/>
    <col min="9219" max="9219" width="17.3727272727273" style="510" customWidth="1"/>
    <col min="9220" max="9469" width="9" style="510" customWidth="1"/>
    <col min="9470" max="9470" width="29.6272727272727" style="510" customWidth="1"/>
    <col min="9471" max="9471" width="12.7545454545455" style="510"/>
    <col min="9472" max="9472" width="29.7545454545455" style="510" customWidth="1"/>
    <col min="9473" max="9473" width="17" style="510" customWidth="1"/>
    <col min="9474" max="9474" width="37" style="510" customWidth="1"/>
    <col min="9475" max="9475" width="17.3727272727273" style="510" customWidth="1"/>
    <col min="9476" max="9725" width="9" style="510" customWidth="1"/>
    <col min="9726" max="9726" width="29.6272727272727" style="510" customWidth="1"/>
    <col min="9727" max="9727" width="12.7545454545455" style="510"/>
    <col min="9728" max="9728" width="29.7545454545455" style="510" customWidth="1"/>
    <col min="9729" max="9729" width="17" style="510" customWidth="1"/>
    <col min="9730" max="9730" width="37" style="510" customWidth="1"/>
    <col min="9731" max="9731" width="17.3727272727273" style="510" customWidth="1"/>
    <col min="9732" max="9981" width="9" style="510" customWidth="1"/>
    <col min="9982" max="9982" width="29.6272727272727" style="510" customWidth="1"/>
    <col min="9983" max="9983" width="12.7545454545455" style="510"/>
    <col min="9984" max="9984" width="29.7545454545455" style="510" customWidth="1"/>
    <col min="9985" max="9985" width="17" style="510" customWidth="1"/>
    <col min="9986" max="9986" width="37" style="510" customWidth="1"/>
    <col min="9987" max="9987" width="17.3727272727273" style="510" customWidth="1"/>
    <col min="9988" max="10237" width="9" style="510" customWidth="1"/>
    <col min="10238" max="10238" width="29.6272727272727" style="510" customWidth="1"/>
    <col min="10239" max="10239" width="12.7545454545455" style="510"/>
    <col min="10240" max="10240" width="29.7545454545455" style="510" customWidth="1"/>
    <col min="10241" max="10241" width="17" style="510" customWidth="1"/>
    <col min="10242" max="10242" width="37" style="510" customWidth="1"/>
    <col min="10243" max="10243" width="17.3727272727273" style="510" customWidth="1"/>
    <col min="10244" max="10493" width="9" style="510" customWidth="1"/>
    <col min="10494" max="10494" width="29.6272727272727" style="510" customWidth="1"/>
    <col min="10495" max="10495" width="12.7545454545455" style="510"/>
    <col min="10496" max="10496" width="29.7545454545455" style="510" customWidth="1"/>
    <col min="10497" max="10497" width="17" style="510" customWidth="1"/>
    <col min="10498" max="10498" width="37" style="510" customWidth="1"/>
    <col min="10499" max="10499" width="17.3727272727273" style="510" customWidth="1"/>
    <col min="10500" max="10749" width="9" style="510" customWidth="1"/>
    <col min="10750" max="10750" width="29.6272727272727" style="510" customWidth="1"/>
    <col min="10751" max="10751" width="12.7545454545455" style="510"/>
    <col min="10752" max="10752" width="29.7545454545455" style="510" customWidth="1"/>
    <col min="10753" max="10753" width="17" style="510" customWidth="1"/>
    <col min="10754" max="10754" width="37" style="510" customWidth="1"/>
    <col min="10755" max="10755" width="17.3727272727273" style="510" customWidth="1"/>
    <col min="10756" max="11005" width="9" style="510" customWidth="1"/>
    <col min="11006" max="11006" width="29.6272727272727" style="510" customWidth="1"/>
    <col min="11007" max="11007" width="12.7545454545455" style="510"/>
    <col min="11008" max="11008" width="29.7545454545455" style="510" customWidth="1"/>
    <col min="11009" max="11009" width="17" style="510" customWidth="1"/>
    <col min="11010" max="11010" width="37" style="510" customWidth="1"/>
    <col min="11011" max="11011" width="17.3727272727273" style="510" customWidth="1"/>
    <col min="11012" max="11261" width="9" style="510" customWidth="1"/>
    <col min="11262" max="11262" width="29.6272727272727" style="510" customWidth="1"/>
    <col min="11263" max="11263" width="12.7545454545455" style="510"/>
    <col min="11264" max="11264" width="29.7545454545455" style="510" customWidth="1"/>
    <col min="11265" max="11265" width="17" style="510" customWidth="1"/>
    <col min="11266" max="11266" width="37" style="510" customWidth="1"/>
    <col min="11267" max="11267" width="17.3727272727273" style="510" customWidth="1"/>
    <col min="11268" max="11517" width="9" style="510" customWidth="1"/>
    <col min="11518" max="11518" width="29.6272727272727" style="510" customWidth="1"/>
    <col min="11519" max="11519" width="12.7545454545455" style="510"/>
    <col min="11520" max="11520" width="29.7545454545455" style="510" customWidth="1"/>
    <col min="11521" max="11521" width="17" style="510" customWidth="1"/>
    <col min="11522" max="11522" width="37" style="510" customWidth="1"/>
    <col min="11523" max="11523" width="17.3727272727273" style="510" customWidth="1"/>
    <col min="11524" max="11773" width="9" style="510" customWidth="1"/>
    <col min="11774" max="11774" width="29.6272727272727" style="510" customWidth="1"/>
    <col min="11775" max="11775" width="12.7545454545455" style="510"/>
    <col min="11776" max="11776" width="29.7545454545455" style="510" customWidth="1"/>
    <col min="11777" max="11777" width="17" style="510" customWidth="1"/>
    <col min="11778" max="11778" width="37" style="510" customWidth="1"/>
    <col min="11779" max="11779" width="17.3727272727273" style="510" customWidth="1"/>
    <col min="11780" max="12029" width="9" style="510" customWidth="1"/>
    <col min="12030" max="12030" width="29.6272727272727" style="510" customWidth="1"/>
    <col min="12031" max="12031" width="12.7545454545455" style="510"/>
    <col min="12032" max="12032" width="29.7545454545455" style="510" customWidth="1"/>
    <col min="12033" max="12033" width="17" style="510" customWidth="1"/>
    <col min="12034" max="12034" width="37" style="510" customWidth="1"/>
    <col min="12035" max="12035" width="17.3727272727273" style="510" customWidth="1"/>
    <col min="12036" max="12285" width="9" style="510" customWidth="1"/>
    <col min="12286" max="12286" width="29.6272727272727" style="510" customWidth="1"/>
    <col min="12287" max="12287" width="12.7545454545455" style="510"/>
    <col min="12288" max="12288" width="29.7545454545455" style="510" customWidth="1"/>
    <col min="12289" max="12289" width="17" style="510" customWidth="1"/>
    <col min="12290" max="12290" width="37" style="510" customWidth="1"/>
    <col min="12291" max="12291" width="17.3727272727273" style="510" customWidth="1"/>
    <col min="12292" max="12541" width="9" style="510" customWidth="1"/>
    <col min="12542" max="12542" width="29.6272727272727" style="510" customWidth="1"/>
    <col min="12543" max="12543" width="12.7545454545455" style="510"/>
    <col min="12544" max="12544" width="29.7545454545455" style="510" customWidth="1"/>
    <col min="12545" max="12545" width="17" style="510" customWidth="1"/>
    <col min="12546" max="12546" width="37" style="510" customWidth="1"/>
    <col min="12547" max="12547" width="17.3727272727273" style="510" customWidth="1"/>
    <col min="12548" max="12797" width="9" style="510" customWidth="1"/>
    <col min="12798" max="12798" width="29.6272727272727" style="510" customWidth="1"/>
    <col min="12799" max="12799" width="12.7545454545455" style="510"/>
    <col min="12800" max="12800" width="29.7545454545455" style="510" customWidth="1"/>
    <col min="12801" max="12801" width="17" style="510" customWidth="1"/>
    <col min="12802" max="12802" width="37" style="510" customWidth="1"/>
    <col min="12803" max="12803" width="17.3727272727273" style="510" customWidth="1"/>
    <col min="12804" max="13053" width="9" style="510" customWidth="1"/>
    <col min="13054" max="13054" width="29.6272727272727" style="510" customWidth="1"/>
    <col min="13055" max="13055" width="12.7545454545455" style="510"/>
    <col min="13056" max="13056" width="29.7545454545455" style="510" customWidth="1"/>
    <col min="13057" max="13057" width="17" style="510" customWidth="1"/>
    <col min="13058" max="13058" width="37" style="510" customWidth="1"/>
    <col min="13059" max="13059" width="17.3727272727273" style="510" customWidth="1"/>
    <col min="13060" max="13309" width="9" style="510" customWidth="1"/>
    <col min="13310" max="13310" width="29.6272727272727" style="510" customWidth="1"/>
    <col min="13311" max="13311" width="12.7545454545455" style="510"/>
    <col min="13312" max="13312" width="29.7545454545455" style="510" customWidth="1"/>
    <col min="13313" max="13313" width="17" style="510" customWidth="1"/>
    <col min="13314" max="13314" width="37" style="510" customWidth="1"/>
    <col min="13315" max="13315" width="17.3727272727273" style="510" customWidth="1"/>
    <col min="13316" max="13565" width="9" style="510" customWidth="1"/>
    <col min="13566" max="13566" width="29.6272727272727" style="510" customWidth="1"/>
    <col min="13567" max="13567" width="12.7545454545455" style="510"/>
    <col min="13568" max="13568" width="29.7545454545455" style="510" customWidth="1"/>
    <col min="13569" max="13569" width="17" style="510" customWidth="1"/>
    <col min="13570" max="13570" width="37" style="510" customWidth="1"/>
    <col min="13571" max="13571" width="17.3727272727273" style="510" customWidth="1"/>
    <col min="13572" max="13821" width="9" style="510" customWidth="1"/>
    <col min="13822" max="13822" width="29.6272727272727" style="510" customWidth="1"/>
    <col min="13823" max="13823" width="12.7545454545455" style="510"/>
    <col min="13824" max="13824" width="29.7545454545455" style="510" customWidth="1"/>
    <col min="13825" max="13825" width="17" style="510" customWidth="1"/>
    <col min="13826" max="13826" width="37" style="510" customWidth="1"/>
    <col min="13827" max="13827" width="17.3727272727273" style="510" customWidth="1"/>
    <col min="13828" max="14077" width="9" style="510" customWidth="1"/>
    <col min="14078" max="14078" width="29.6272727272727" style="510" customWidth="1"/>
    <col min="14079" max="14079" width="12.7545454545455" style="510"/>
    <col min="14080" max="14080" width="29.7545454545455" style="510" customWidth="1"/>
    <col min="14081" max="14081" width="17" style="510" customWidth="1"/>
    <col min="14082" max="14082" width="37" style="510" customWidth="1"/>
    <col min="14083" max="14083" width="17.3727272727273" style="510" customWidth="1"/>
    <col min="14084" max="14333" width="9" style="510" customWidth="1"/>
    <col min="14334" max="14334" width="29.6272727272727" style="510" customWidth="1"/>
    <col min="14335" max="14335" width="12.7545454545455" style="510"/>
    <col min="14336" max="14336" width="29.7545454545455" style="510" customWidth="1"/>
    <col min="14337" max="14337" width="17" style="510" customWidth="1"/>
    <col min="14338" max="14338" width="37" style="510" customWidth="1"/>
    <col min="14339" max="14339" width="17.3727272727273" style="510" customWidth="1"/>
    <col min="14340" max="14589" width="9" style="510" customWidth="1"/>
    <col min="14590" max="14590" width="29.6272727272727" style="510" customWidth="1"/>
    <col min="14591" max="14591" width="12.7545454545455" style="510"/>
    <col min="14592" max="14592" width="29.7545454545455" style="510" customWidth="1"/>
    <col min="14593" max="14593" width="17" style="510" customWidth="1"/>
    <col min="14594" max="14594" width="37" style="510" customWidth="1"/>
    <col min="14595" max="14595" width="17.3727272727273" style="510" customWidth="1"/>
    <col min="14596" max="14845" width="9" style="510" customWidth="1"/>
    <col min="14846" max="14846" width="29.6272727272727" style="510" customWidth="1"/>
    <col min="14847" max="14847" width="12.7545454545455" style="510"/>
    <col min="14848" max="14848" width="29.7545454545455" style="510" customWidth="1"/>
    <col min="14849" max="14849" width="17" style="510" customWidth="1"/>
    <col min="14850" max="14850" width="37" style="510" customWidth="1"/>
    <col min="14851" max="14851" width="17.3727272727273" style="510" customWidth="1"/>
    <col min="14852" max="15101" width="9" style="510" customWidth="1"/>
    <col min="15102" max="15102" width="29.6272727272727" style="510" customWidth="1"/>
    <col min="15103" max="15103" width="12.7545454545455" style="510"/>
    <col min="15104" max="15104" width="29.7545454545455" style="510" customWidth="1"/>
    <col min="15105" max="15105" width="17" style="510" customWidth="1"/>
    <col min="15106" max="15106" width="37" style="510" customWidth="1"/>
    <col min="15107" max="15107" width="17.3727272727273" style="510" customWidth="1"/>
    <col min="15108" max="15357" width="9" style="510" customWidth="1"/>
    <col min="15358" max="15358" width="29.6272727272727" style="510" customWidth="1"/>
    <col min="15359" max="15359" width="12.7545454545455" style="510"/>
    <col min="15360" max="15360" width="29.7545454545455" style="510" customWidth="1"/>
    <col min="15361" max="15361" width="17" style="510" customWidth="1"/>
    <col min="15362" max="15362" width="37" style="510" customWidth="1"/>
    <col min="15363" max="15363" width="17.3727272727273" style="510" customWidth="1"/>
    <col min="15364" max="15613" width="9" style="510" customWidth="1"/>
    <col min="15614" max="15614" width="29.6272727272727" style="510" customWidth="1"/>
    <col min="15615" max="15615" width="12.7545454545455" style="510"/>
    <col min="15616" max="15616" width="29.7545454545455" style="510" customWidth="1"/>
    <col min="15617" max="15617" width="17" style="510" customWidth="1"/>
    <col min="15618" max="15618" width="37" style="510" customWidth="1"/>
    <col min="15619" max="15619" width="17.3727272727273" style="510" customWidth="1"/>
    <col min="15620" max="15869" width="9" style="510" customWidth="1"/>
    <col min="15870" max="15870" width="29.6272727272727" style="510" customWidth="1"/>
    <col min="15871" max="15871" width="12.7545454545455" style="510"/>
    <col min="15872" max="15872" width="29.7545454545455" style="510" customWidth="1"/>
    <col min="15873" max="15873" width="17" style="510" customWidth="1"/>
    <col min="15874" max="15874" width="37" style="510" customWidth="1"/>
    <col min="15875" max="15875" width="17.3727272727273" style="510" customWidth="1"/>
    <col min="15876" max="16125" width="9" style="510" customWidth="1"/>
    <col min="16126" max="16126" width="29.6272727272727" style="510" customWidth="1"/>
    <col min="16127" max="16127" width="12.7545454545455" style="510"/>
    <col min="16128" max="16128" width="29.7545454545455" style="510" customWidth="1"/>
    <col min="16129" max="16129" width="17" style="510" customWidth="1"/>
    <col min="16130" max="16130" width="37" style="510" customWidth="1"/>
    <col min="16131" max="16131" width="17.3727272727273" style="510" customWidth="1"/>
    <col min="16132" max="16384" width="9" style="510" customWidth="1"/>
  </cols>
  <sheetData>
    <row r="1" ht="17.5" spans="1:17">
      <c r="A1" s="85" t="s">
        <v>438</v>
      </c>
      <c r="B1" s="85"/>
      <c r="C1" s="85"/>
      <c r="D1" s="85"/>
      <c r="E1" s="85"/>
      <c r="F1" s="85"/>
      <c r="G1" s="85"/>
      <c r="H1" s="85"/>
      <c r="I1" s="85"/>
      <c r="J1" s="85"/>
      <c r="K1" s="85"/>
      <c r="L1" s="85"/>
      <c r="M1" s="85"/>
      <c r="N1" s="85"/>
      <c r="O1" s="552"/>
      <c r="P1" s="552"/>
      <c r="Q1" s="85"/>
    </row>
    <row r="2" ht="23" spans="1:18">
      <c r="A2" s="87" t="s">
        <v>439</v>
      </c>
      <c r="B2" s="87"/>
      <c r="C2" s="87"/>
      <c r="D2" s="87"/>
      <c r="E2" s="87"/>
      <c r="F2" s="87"/>
      <c r="G2" s="87"/>
      <c r="H2" s="87"/>
      <c r="I2" s="87"/>
      <c r="J2" s="87"/>
      <c r="K2" s="87"/>
      <c r="L2" s="87"/>
      <c r="M2" s="87"/>
      <c r="N2" s="87"/>
      <c r="O2" s="87"/>
      <c r="P2" s="87"/>
      <c r="Q2" s="87"/>
      <c r="R2" s="87"/>
    </row>
    <row r="3" ht="23" spans="1:18">
      <c r="A3" s="518"/>
      <c r="B3" s="519"/>
      <c r="C3" s="519"/>
      <c r="D3" s="519"/>
      <c r="E3" s="519"/>
      <c r="F3" s="520"/>
      <c r="G3" s="518"/>
      <c r="H3" s="521"/>
      <c r="I3" s="518"/>
      <c r="J3" s="518"/>
      <c r="K3" s="553" t="s">
        <v>440</v>
      </c>
      <c r="L3" s="553"/>
      <c r="M3" s="553"/>
      <c r="N3" s="553"/>
      <c r="O3" s="553"/>
      <c r="P3" s="553"/>
      <c r="Q3" s="553"/>
      <c r="R3" s="553"/>
    </row>
    <row r="4" s="509" customFormat="1" ht="52.5" spans="1:18">
      <c r="A4" s="522" t="s">
        <v>3</v>
      </c>
      <c r="B4" s="324" t="s">
        <v>195</v>
      </c>
      <c r="C4" s="324" t="s">
        <v>196</v>
      </c>
      <c r="D4" s="324" t="s">
        <v>197</v>
      </c>
      <c r="E4" s="324" t="s">
        <v>4</v>
      </c>
      <c r="F4" s="346" t="s">
        <v>198</v>
      </c>
      <c r="G4" s="345" t="s">
        <v>199</v>
      </c>
      <c r="H4" s="523" t="s">
        <v>200</v>
      </c>
      <c r="I4" s="431" t="s">
        <v>201</v>
      </c>
      <c r="J4" s="69" t="s">
        <v>152</v>
      </c>
      <c r="K4" s="345" t="s">
        <v>195</v>
      </c>
      <c r="L4" s="345" t="s">
        <v>196</v>
      </c>
      <c r="M4" s="345" t="s">
        <v>197</v>
      </c>
      <c r="N4" s="345" t="s">
        <v>4</v>
      </c>
      <c r="O4" s="346" t="s">
        <v>198</v>
      </c>
      <c r="P4" s="346" t="s">
        <v>199</v>
      </c>
      <c r="Q4" s="523" t="s">
        <v>200</v>
      </c>
      <c r="R4" s="431" t="s">
        <v>201</v>
      </c>
    </row>
    <row r="5" s="509" customFormat="1" ht="20.1" customHeight="1" spans="1:18">
      <c r="A5" s="522" t="s">
        <v>11</v>
      </c>
      <c r="B5" s="524">
        <f>B6</f>
        <v>1000</v>
      </c>
      <c r="C5" s="524">
        <f>C6+C14</f>
        <v>1506</v>
      </c>
      <c r="D5" s="524">
        <f>C5</f>
        <v>1506</v>
      </c>
      <c r="E5" s="524">
        <f>E6+E14</f>
        <v>1947</v>
      </c>
      <c r="F5" s="525"/>
      <c r="G5" s="525" t="s">
        <v>87</v>
      </c>
      <c r="H5" s="526">
        <f>H6+H14</f>
        <v>1506</v>
      </c>
      <c r="I5" s="554" t="s">
        <v>87</v>
      </c>
      <c r="J5" s="555" t="s">
        <v>11</v>
      </c>
      <c r="K5" s="544">
        <f>B5</f>
        <v>1000</v>
      </c>
      <c r="L5" s="544">
        <f>L6+L14</f>
        <v>1506</v>
      </c>
      <c r="M5" s="544">
        <f>L5</f>
        <v>1506</v>
      </c>
      <c r="N5" s="544">
        <f>N6+N14</f>
        <v>1947</v>
      </c>
      <c r="O5" s="525"/>
      <c r="P5" s="525" t="s">
        <v>87</v>
      </c>
      <c r="Q5" s="544">
        <f>Q6+Q14</f>
        <v>1506</v>
      </c>
      <c r="R5" s="564" t="s">
        <v>87</v>
      </c>
    </row>
    <row r="6" s="509" customFormat="1" ht="20.1" customHeight="1" spans="1:18">
      <c r="A6" s="527" t="s">
        <v>13</v>
      </c>
      <c r="B6" s="524">
        <f>B7</f>
        <v>1000</v>
      </c>
      <c r="C6" s="524">
        <v>1000</v>
      </c>
      <c r="D6" s="524">
        <f>C6</f>
        <v>1000</v>
      </c>
      <c r="E6" s="524">
        <f>E7+E9</f>
        <v>1441</v>
      </c>
      <c r="F6" s="525">
        <f>E6/C6</f>
        <v>1.441</v>
      </c>
      <c r="G6" s="525">
        <v>1.441</v>
      </c>
      <c r="H6" s="526">
        <f>H7+H10</f>
        <v>1486</v>
      </c>
      <c r="I6" s="554">
        <f>(E6-H6)/H6</f>
        <v>-0.0302826379542396</v>
      </c>
      <c r="J6" s="556" t="s">
        <v>14</v>
      </c>
      <c r="K6" s="544">
        <f>K7+K10</f>
        <v>700</v>
      </c>
      <c r="L6" s="544">
        <f>L7+L10</f>
        <v>1206</v>
      </c>
      <c r="M6" s="544">
        <f t="shared" ref="M6:M15" si="0">L6</f>
        <v>1206</v>
      </c>
      <c r="N6" s="544">
        <f>N7+N10</f>
        <v>1206</v>
      </c>
      <c r="O6" s="525">
        <f>N6/L6</f>
        <v>1</v>
      </c>
      <c r="P6" s="525">
        <v>1</v>
      </c>
      <c r="Q6" s="544">
        <f>Q10</f>
        <v>800</v>
      </c>
      <c r="R6" s="564">
        <f>(N6-Q6)/Q6</f>
        <v>0.5075</v>
      </c>
    </row>
    <row r="7" s="509" customFormat="1" ht="20.1" customHeight="1" spans="1:18">
      <c r="A7" s="528" t="s">
        <v>153</v>
      </c>
      <c r="B7" s="529">
        <v>1000</v>
      </c>
      <c r="C7" s="529">
        <v>1000</v>
      </c>
      <c r="D7" s="530">
        <f>C7</f>
        <v>1000</v>
      </c>
      <c r="E7" s="529">
        <v>1000</v>
      </c>
      <c r="F7" s="525">
        <f>E7/C7</f>
        <v>1</v>
      </c>
      <c r="G7" s="531">
        <v>1</v>
      </c>
      <c r="H7" s="532">
        <v>1486</v>
      </c>
      <c r="I7" s="554">
        <f>(E7-H7)/H7</f>
        <v>-0.327052489905787</v>
      </c>
      <c r="J7" s="528" t="s">
        <v>441</v>
      </c>
      <c r="K7" s="534"/>
      <c r="L7" s="534"/>
      <c r="M7" s="544"/>
      <c r="N7" s="534"/>
      <c r="O7" s="531"/>
      <c r="P7" s="557" t="s">
        <v>87</v>
      </c>
      <c r="Q7" s="534"/>
      <c r="R7" s="564"/>
    </row>
    <row r="8" s="509" customFormat="1" ht="20.1" customHeight="1" spans="1:18">
      <c r="A8" s="528" t="s">
        <v>155</v>
      </c>
      <c r="B8" s="529"/>
      <c r="C8" s="529"/>
      <c r="D8" s="533"/>
      <c r="E8" s="533"/>
      <c r="F8" s="531"/>
      <c r="G8" s="534"/>
      <c r="H8" s="532"/>
      <c r="I8" s="554"/>
      <c r="J8" s="558" t="s">
        <v>442</v>
      </c>
      <c r="K8" s="559"/>
      <c r="L8" s="559"/>
      <c r="M8" s="544"/>
      <c r="N8" s="559"/>
      <c r="O8" s="560"/>
      <c r="P8" s="557" t="s">
        <v>87</v>
      </c>
      <c r="Q8" s="534"/>
      <c r="R8" s="564"/>
    </row>
    <row r="9" s="509" customFormat="1" ht="20.1" customHeight="1" spans="1:18">
      <c r="A9" s="528" t="s">
        <v>157</v>
      </c>
      <c r="B9" s="533"/>
      <c r="C9" s="533"/>
      <c r="D9" s="533"/>
      <c r="E9" s="533">
        <v>441</v>
      </c>
      <c r="F9" s="525"/>
      <c r="G9" s="534"/>
      <c r="H9" s="532"/>
      <c r="I9" s="554"/>
      <c r="J9" s="528" t="s">
        <v>443</v>
      </c>
      <c r="K9" s="534"/>
      <c r="L9" s="534"/>
      <c r="M9" s="544"/>
      <c r="N9" s="534"/>
      <c r="O9" s="531"/>
      <c r="P9" s="531"/>
      <c r="Q9" s="534"/>
      <c r="R9" s="564"/>
    </row>
    <row r="10" s="509" customFormat="1" ht="20.1" customHeight="1" spans="1:18">
      <c r="A10" s="528" t="s">
        <v>159</v>
      </c>
      <c r="B10" s="535"/>
      <c r="C10" s="535"/>
      <c r="D10" s="535"/>
      <c r="E10" s="535"/>
      <c r="F10" s="536"/>
      <c r="G10" s="537"/>
      <c r="H10" s="538"/>
      <c r="I10" s="554"/>
      <c r="J10" s="528" t="s">
        <v>444</v>
      </c>
      <c r="K10" s="534">
        <f>K11</f>
        <v>700</v>
      </c>
      <c r="L10" s="534">
        <f>L11</f>
        <v>1206</v>
      </c>
      <c r="M10" s="561">
        <f t="shared" si="0"/>
        <v>1206</v>
      </c>
      <c r="N10" s="534">
        <f>N11</f>
        <v>1206</v>
      </c>
      <c r="O10" s="525">
        <f>N10/L10</f>
        <v>1</v>
      </c>
      <c r="P10" s="531">
        <f>+N10/M10</f>
        <v>1</v>
      </c>
      <c r="Q10" s="534">
        <f>Q11</f>
        <v>800</v>
      </c>
      <c r="R10" s="564">
        <f>(N10-Q10)/Q10</f>
        <v>0.5075</v>
      </c>
    </row>
    <row r="11" s="509" customFormat="1" ht="20.1" customHeight="1" spans="1:18">
      <c r="A11" s="528"/>
      <c r="B11" s="539"/>
      <c r="C11" s="539"/>
      <c r="D11" s="539"/>
      <c r="E11" s="539"/>
      <c r="F11" s="540"/>
      <c r="G11" s="541"/>
      <c r="H11" s="542"/>
      <c r="I11" s="541"/>
      <c r="J11" s="528" t="s">
        <v>445</v>
      </c>
      <c r="K11" s="559">
        <v>700</v>
      </c>
      <c r="L11" s="559">
        <v>1206</v>
      </c>
      <c r="M11" s="561">
        <f t="shared" si="0"/>
        <v>1206</v>
      </c>
      <c r="N11" s="559">
        <v>1206</v>
      </c>
      <c r="O11" s="525">
        <f>N11/L11</f>
        <v>1</v>
      </c>
      <c r="P11" s="531">
        <f>+N11/M11</f>
        <v>1</v>
      </c>
      <c r="Q11" s="534">
        <v>800</v>
      </c>
      <c r="R11" s="564">
        <f>(N11-Q11)/Q11</f>
        <v>0.5075</v>
      </c>
    </row>
    <row r="12" s="509" customFormat="1" ht="20.1" customHeight="1" spans="1:18">
      <c r="A12" s="543"/>
      <c r="B12" s="539"/>
      <c r="C12" s="539"/>
      <c r="D12" s="539"/>
      <c r="E12" s="539"/>
      <c r="F12" s="540"/>
      <c r="G12" s="541"/>
      <c r="H12" s="542"/>
      <c r="I12" s="541"/>
      <c r="J12" s="562"/>
      <c r="K12" s="534" t="s">
        <v>87</v>
      </c>
      <c r="L12" s="534"/>
      <c r="M12" s="544"/>
      <c r="N12" s="534"/>
      <c r="O12" s="531"/>
      <c r="P12" s="531"/>
      <c r="Q12" s="534"/>
      <c r="R12" s="564"/>
    </row>
    <row r="13" s="509" customFormat="1" ht="20.1" customHeight="1" spans="1:18">
      <c r="A13" s="543"/>
      <c r="B13" s="539"/>
      <c r="C13" s="539"/>
      <c r="D13" s="539"/>
      <c r="E13" s="539"/>
      <c r="F13" s="540"/>
      <c r="G13" s="541"/>
      <c r="H13" s="542"/>
      <c r="I13" s="541"/>
      <c r="J13" s="562"/>
      <c r="K13" s="559"/>
      <c r="L13" s="559"/>
      <c r="M13" s="544"/>
      <c r="N13" s="559"/>
      <c r="O13" s="560"/>
      <c r="P13" s="531"/>
      <c r="Q13" s="534"/>
      <c r="R13" s="564"/>
    </row>
    <row r="14" s="509" customFormat="1" ht="20.1" customHeight="1" spans="1:18">
      <c r="A14" s="527" t="s">
        <v>86</v>
      </c>
      <c r="B14" s="524"/>
      <c r="C14" s="524">
        <f>C16</f>
        <v>506</v>
      </c>
      <c r="D14" s="524">
        <f>D16</f>
        <v>506</v>
      </c>
      <c r="E14" s="524">
        <f>E16</f>
        <v>506</v>
      </c>
      <c r="F14" s="525"/>
      <c r="G14" s="544"/>
      <c r="H14" s="526">
        <f>H15</f>
        <v>20</v>
      </c>
      <c r="I14" s="563"/>
      <c r="J14" s="527" t="s">
        <v>88</v>
      </c>
      <c r="K14" s="544">
        <f>SUM(K15,K20,K23,K25)</f>
        <v>300</v>
      </c>
      <c r="L14" s="544">
        <f>SUM(L15,L20,L23,L25)</f>
        <v>300</v>
      </c>
      <c r="M14" s="544">
        <f t="shared" si="0"/>
        <v>300</v>
      </c>
      <c r="N14" s="544">
        <f>N15+N17</f>
        <v>741</v>
      </c>
      <c r="O14" s="525"/>
      <c r="P14" s="525"/>
      <c r="Q14" s="544">
        <f>Q15+Q17</f>
        <v>706</v>
      </c>
      <c r="R14" s="564"/>
    </row>
    <row r="15" s="509" customFormat="1" ht="20.1" customHeight="1" spans="1:18">
      <c r="A15" s="545" t="s">
        <v>89</v>
      </c>
      <c r="B15" s="533"/>
      <c r="C15" s="533"/>
      <c r="D15" s="533"/>
      <c r="E15" s="533"/>
      <c r="F15" s="531"/>
      <c r="G15" s="534"/>
      <c r="H15" s="532">
        <v>20</v>
      </c>
      <c r="I15" s="549"/>
      <c r="J15" s="545" t="s">
        <v>169</v>
      </c>
      <c r="K15" s="534">
        <v>300</v>
      </c>
      <c r="L15" s="534">
        <v>300</v>
      </c>
      <c r="M15" s="561">
        <f t="shared" si="0"/>
        <v>300</v>
      </c>
      <c r="N15" s="534">
        <v>300</v>
      </c>
      <c r="O15" s="531"/>
      <c r="P15" s="531" t="s">
        <v>87</v>
      </c>
      <c r="Q15" s="544">
        <v>200</v>
      </c>
      <c r="R15" s="564"/>
    </row>
    <row r="16" s="509" customFormat="1" ht="20.1" customHeight="1" spans="1:18">
      <c r="A16" s="545" t="s">
        <v>170</v>
      </c>
      <c r="B16" s="533"/>
      <c r="C16" s="533">
        <v>506</v>
      </c>
      <c r="D16" s="533">
        <v>506</v>
      </c>
      <c r="E16" s="533">
        <v>506</v>
      </c>
      <c r="F16" s="531"/>
      <c r="G16" s="534"/>
      <c r="H16" s="532"/>
      <c r="I16" s="549"/>
      <c r="J16" s="545" t="s">
        <v>446</v>
      </c>
      <c r="K16" s="534"/>
      <c r="L16" s="534"/>
      <c r="M16" s="534"/>
      <c r="N16" s="534"/>
      <c r="O16" s="531"/>
      <c r="P16" s="531"/>
      <c r="Q16" s="534"/>
      <c r="R16" s="564"/>
    </row>
    <row r="17" s="509" customFormat="1" ht="20.1" customHeight="1" spans="1:18">
      <c r="A17" s="546"/>
      <c r="B17" s="547"/>
      <c r="C17" s="547"/>
      <c r="D17" s="547"/>
      <c r="E17" s="547"/>
      <c r="F17" s="548"/>
      <c r="G17" s="549"/>
      <c r="H17" s="550"/>
      <c r="I17" s="549"/>
      <c r="J17" s="545" t="s">
        <v>172</v>
      </c>
      <c r="K17" s="534"/>
      <c r="L17" s="534"/>
      <c r="M17" s="534"/>
      <c r="N17" s="534">
        <v>441</v>
      </c>
      <c r="O17" s="531"/>
      <c r="P17" s="531"/>
      <c r="Q17" s="534">
        <v>506</v>
      </c>
      <c r="R17" s="562"/>
    </row>
    <row r="18" ht="54" customHeight="1" spans="1:18">
      <c r="A18" s="551" t="s">
        <v>447</v>
      </c>
      <c r="B18" s="551"/>
      <c r="C18" s="551"/>
      <c r="D18" s="551"/>
      <c r="E18" s="551"/>
      <c r="F18" s="551"/>
      <c r="G18" s="551"/>
      <c r="H18" s="551"/>
      <c r="I18" s="551"/>
      <c r="J18" s="551"/>
      <c r="K18" s="551"/>
      <c r="L18" s="551"/>
      <c r="M18" s="551"/>
      <c r="N18" s="551"/>
      <c r="O18" s="551"/>
      <c r="P18" s="551"/>
      <c r="Q18" s="551"/>
      <c r="R18" s="551"/>
    </row>
  </sheetData>
  <mergeCells count="4">
    <mergeCell ref="A1:J1"/>
    <mergeCell ref="A2:R2"/>
    <mergeCell ref="K3:R3"/>
    <mergeCell ref="A18:R18"/>
  </mergeCells>
  <pageMargins left="0.7" right="0.7" top="0.75" bottom="0.75" header="0.3" footer="0.3"/>
  <pageSetup paperSize="9" scale="72"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I28"/>
  <sheetViews>
    <sheetView workbookViewId="0">
      <selection activeCell="J25" sqref="J25"/>
    </sheetView>
  </sheetViews>
  <sheetFormatPr defaultColWidth="9" defaultRowHeight="14"/>
  <cols>
    <col min="1" max="1" width="34.1272727272727" customWidth="1"/>
    <col min="2" max="2" width="14.8727272727273" style="475" customWidth="1"/>
    <col min="3" max="3" width="13.1272727272727" hidden="1" customWidth="1"/>
    <col min="4" max="4" width="15.7545454545455" customWidth="1"/>
    <col min="5" max="5" width="33.8727272727273" customWidth="1"/>
    <col min="6" max="6" width="15.2545454545455" customWidth="1"/>
    <col min="7" max="7" width="17.5" hidden="1" customWidth="1"/>
    <col min="8" max="8" width="15.7545454545455" customWidth="1"/>
  </cols>
  <sheetData>
    <row r="1" ht="17.5" spans="1:7">
      <c r="A1" s="239" t="s">
        <v>448</v>
      </c>
      <c r="B1" s="239"/>
      <c r="C1" s="239"/>
      <c r="D1" s="239"/>
      <c r="E1" s="239"/>
      <c r="F1" s="239"/>
      <c r="G1" s="239"/>
    </row>
    <row r="2" ht="23" spans="1:8">
      <c r="A2" s="240" t="s">
        <v>449</v>
      </c>
      <c r="B2" s="240"/>
      <c r="C2" s="240"/>
      <c r="D2" s="240"/>
      <c r="E2" s="240"/>
      <c r="F2" s="240"/>
      <c r="G2" s="240"/>
      <c r="H2" s="240"/>
    </row>
    <row r="3" ht="17.5" spans="1:8">
      <c r="A3" s="476"/>
      <c r="B3" s="477"/>
      <c r="C3" s="477"/>
      <c r="D3" s="477"/>
      <c r="E3" s="67"/>
      <c r="H3" s="478" t="s">
        <v>2</v>
      </c>
    </row>
    <row r="4" ht="35" spans="1:8">
      <c r="A4" s="479" t="s">
        <v>3</v>
      </c>
      <c r="B4" s="395" t="s">
        <v>4</v>
      </c>
      <c r="C4" s="479" t="s">
        <v>175</v>
      </c>
      <c r="D4" s="431" t="s">
        <v>6</v>
      </c>
      <c r="E4" s="479" t="s">
        <v>152</v>
      </c>
      <c r="F4" s="479" t="s">
        <v>4</v>
      </c>
      <c r="G4" s="479" t="s">
        <v>175</v>
      </c>
      <c r="H4" s="431" t="s">
        <v>6</v>
      </c>
    </row>
    <row r="5" ht="20.1" customHeight="1" spans="1:8">
      <c r="A5" s="480" t="s">
        <v>11</v>
      </c>
      <c r="B5" s="481">
        <f>+B6+B16</f>
        <v>547978</v>
      </c>
      <c r="C5" s="482"/>
      <c r="D5" s="483" t="s">
        <v>12</v>
      </c>
      <c r="E5" s="480" t="s">
        <v>11</v>
      </c>
      <c r="F5" s="482">
        <f>+F6+F17</f>
        <v>547978</v>
      </c>
      <c r="G5" s="482"/>
      <c r="H5" s="483" t="s">
        <v>12</v>
      </c>
    </row>
    <row r="6" ht="20.1" customHeight="1" spans="1:8">
      <c r="A6" s="484" t="s">
        <v>13</v>
      </c>
      <c r="B6" s="481">
        <f>+B7+B11+B14+B15</f>
        <v>458402</v>
      </c>
      <c r="C6" s="482">
        <f>+C7+C11+C14+C15</f>
        <v>425259</v>
      </c>
      <c r="D6" s="485">
        <f>(B6-C6)/C6</f>
        <v>0.0779360342755826</v>
      </c>
      <c r="E6" s="484" t="s">
        <v>14</v>
      </c>
      <c r="F6" s="486">
        <f>F7+F11+F14+F15</f>
        <v>463472</v>
      </c>
      <c r="G6" s="486">
        <f>G7+G11+G14+G15</f>
        <v>424512</v>
      </c>
      <c r="H6" s="485">
        <f>(F6-G6)/G6</f>
        <v>0.0917759686416403</v>
      </c>
    </row>
    <row r="7" ht="20.1" customHeight="1" spans="1:8">
      <c r="A7" s="487" t="s">
        <v>176</v>
      </c>
      <c r="B7" s="488">
        <v>355371</v>
      </c>
      <c r="C7" s="489">
        <v>327518</v>
      </c>
      <c r="D7" s="485">
        <f t="shared" ref="D7:D15" si="0">(B7-C7)/C7</f>
        <v>0.0850426541441997</v>
      </c>
      <c r="E7" s="487" t="s">
        <v>177</v>
      </c>
      <c r="F7" s="490">
        <v>342893</v>
      </c>
      <c r="G7" s="489">
        <v>326664</v>
      </c>
      <c r="H7" s="485">
        <f t="shared" ref="H7:H15" si="1">(F7-G7)/G7</f>
        <v>0.049681017804227</v>
      </c>
    </row>
    <row r="8" ht="20.1" customHeight="1" spans="1:8">
      <c r="A8" s="491" t="s">
        <v>178</v>
      </c>
      <c r="B8" s="488">
        <v>248249</v>
      </c>
      <c r="C8" s="489">
        <v>229086</v>
      </c>
      <c r="D8" s="485">
        <f t="shared" si="0"/>
        <v>0.0836498083689095</v>
      </c>
      <c r="E8" s="491" t="s">
        <v>178</v>
      </c>
      <c r="F8" s="490">
        <v>248907</v>
      </c>
      <c r="G8" s="489">
        <v>228126</v>
      </c>
      <c r="H8" s="485">
        <f t="shared" si="1"/>
        <v>0.0910943952026512</v>
      </c>
    </row>
    <row r="9" ht="20.1" customHeight="1" spans="1:8">
      <c r="A9" s="491" t="s">
        <v>179</v>
      </c>
      <c r="B9" s="488">
        <v>27136</v>
      </c>
      <c r="C9" s="489">
        <v>24605</v>
      </c>
      <c r="D9" s="485">
        <f t="shared" si="0"/>
        <v>0.102865271286324</v>
      </c>
      <c r="E9" s="491" t="s">
        <v>179</v>
      </c>
      <c r="F9" s="490">
        <v>17492</v>
      </c>
      <c r="G9" s="489">
        <v>24930</v>
      </c>
      <c r="H9" s="485">
        <f t="shared" si="1"/>
        <v>-0.298355395106298</v>
      </c>
    </row>
    <row r="10" ht="20.1" customHeight="1" spans="1:8">
      <c r="A10" s="491" t="s">
        <v>180</v>
      </c>
      <c r="B10" s="488">
        <v>79986</v>
      </c>
      <c r="C10" s="489">
        <v>73827</v>
      </c>
      <c r="D10" s="485">
        <f t="shared" si="0"/>
        <v>0.0834247632979804</v>
      </c>
      <c r="E10" s="491" t="s">
        <v>180</v>
      </c>
      <c r="F10" s="490">
        <v>76494</v>
      </c>
      <c r="G10" s="489">
        <v>73608</v>
      </c>
      <c r="H10" s="485">
        <f t="shared" si="1"/>
        <v>0.0392076948157809</v>
      </c>
    </row>
    <row r="11" ht="20.1" customHeight="1" spans="1:8">
      <c r="A11" s="487" t="s">
        <v>181</v>
      </c>
      <c r="B11" s="488">
        <v>97038</v>
      </c>
      <c r="C11" s="489">
        <v>91978</v>
      </c>
      <c r="D11" s="485">
        <f t="shared" si="0"/>
        <v>0.0550131553197504</v>
      </c>
      <c r="E11" s="487" t="s">
        <v>182</v>
      </c>
      <c r="F11" s="490">
        <v>113035</v>
      </c>
      <c r="G11" s="489">
        <v>92393</v>
      </c>
      <c r="H11" s="485">
        <f t="shared" si="1"/>
        <v>0.223415193791737</v>
      </c>
    </row>
    <row r="12" ht="20.1" customHeight="1" spans="1:8">
      <c r="A12" s="76" t="s">
        <v>183</v>
      </c>
      <c r="B12" s="488">
        <v>62423.16</v>
      </c>
      <c r="C12" s="489">
        <v>58053.5</v>
      </c>
      <c r="D12" s="485">
        <f t="shared" si="0"/>
        <v>0.0752695358591644</v>
      </c>
      <c r="E12" s="76" t="s">
        <v>183</v>
      </c>
      <c r="F12" s="490">
        <v>63885.61</v>
      </c>
      <c r="G12" s="489">
        <v>54175.08</v>
      </c>
      <c r="H12" s="485">
        <f t="shared" si="1"/>
        <v>0.179243482427714</v>
      </c>
    </row>
    <row r="13" ht="20.1" customHeight="1" spans="1:8">
      <c r="A13" s="491" t="s">
        <v>184</v>
      </c>
      <c r="B13" s="488">
        <v>34614.93</v>
      </c>
      <c r="C13" s="489">
        <v>33924.43</v>
      </c>
      <c r="D13" s="485">
        <f t="shared" si="0"/>
        <v>0.0203540634286265</v>
      </c>
      <c r="E13" s="491" t="s">
        <v>184</v>
      </c>
      <c r="F13" s="490">
        <v>49149.22</v>
      </c>
      <c r="G13" s="489">
        <v>38217.46</v>
      </c>
      <c r="H13" s="485">
        <f t="shared" si="1"/>
        <v>0.286040987548623</v>
      </c>
    </row>
    <row r="14" ht="20.1" customHeight="1" spans="1:8">
      <c r="A14" s="487" t="s">
        <v>185</v>
      </c>
      <c r="B14" s="488">
        <v>3777</v>
      </c>
      <c r="C14" s="489">
        <v>2460</v>
      </c>
      <c r="D14" s="485">
        <f t="shared" si="0"/>
        <v>0.535365853658537</v>
      </c>
      <c r="E14" s="487" t="s">
        <v>186</v>
      </c>
      <c r="F14" s="490">
        <v>3407</v>
      </c>
      <c r="G14" s="489">
        <v>2319</v>
      </c>
      <c r="H14" s="485">
        <f t="shared" si="1"/>
        <v>0.469167744717551</v>
      </c>
    </row>
    <row r="15" ht="20.1" customHeight="1" spans="1:8">
      <c r="A15" s="487" t="s">
        <v>187</v>
      </c>
      <c r="B15" s="488">
        <v>2216</v>
      </c>
      <c r="C15" s="489">
        <v>3303</v>
      </c>
      <c r="D15" s="485">
        <f t="shared" si="0"/>
        <v>-0.329094762337269</v>
      </c>
      <c r="E15" s="487" t="s">
        <v>188</v>
      </c>
      <c r="F15" s="490">
        <v>4137</v>
      </c>
      <c r="G15" s="489">
        <v>3136</v>
      </c>
      <c r="H15" s="485">
        <f t="shared" si="1"/>
        <v>0.319196428571429</v>
      </c>
    </row>
    <row r="16" ht="20.1" customHeight="1" spans="1:8">
      <c r="A16" s="492" t="s">
        <v>189</v>
      </c>
      <c r="B16" s="409">
        <v>89576</v>
      </c>
      <c r="C16" s="493"/>
      <c r="D16" s="494"/>
      <c r="E16" s="495" t="s">
        <v>190</v>
      </c>
      <c r="F16" s="486">
        <f>B6-F6</f>
        <v>-5070</v>
      </c>
      <c r="G16" s="496"/>
      <c r="H16" s="485" t="s">
        <v>87</v>
      </c>
    </row>
    <row r="17" ht="20.1" customHeight="1" spans="1:8">
      <c r="A17" s="497"/>
      <c r="B17" s="498"/>
      <c r="C17" s="482"/>
      <c r="D17" s="485" t="s">
        <v>87</v>
      </c>
      <c r="E17" s="495" t="s">
        <v>191</v>
      </c>
      <c r="F17" s="486">
        <f>+B16+F16</f>
        <v>84506</v>
      </c>
      <c r="G17" s="482"/>
      <c r="H17" s="485" t="s">
        <v>87</v>
      </c>
    </row>
    <row r="18" ht="21" customHeight="1" spans="1:8">
      <c r="A18" s="163" t="s">
        <v>192</v>
      </c>
      <c r="B18" s="163"/>
      <c r="C18" s="163"/>
      <c r="D18" s="163"/>
      <c r="E18" s="163"/>
      <c r="F18" s="499"/>
      <c r="G18" s="499"/>
      <c r="H18" s="500"/>
    </row>
    <row r="19" ht="15" spans="1:4">
      <c r="A19" s="62"/>
      <c r="D19" s="501"/>
    </row>
    <row r="20" ht="15" spans="1:1">
      <c r="A20" s="62"/>
    </row>
    <row r="21" ht="15" spans="1:1">
      <c r="A21" s="62"/>
    </row>
    <row r="22" ht="15" spans="1:1">
      <c r="A22" s="62"/>
    </row>
    <row r="23" s="474" customFormat="1" ht="15" spans="1:9">
      <c r="A23" s="502"/>
      <c r="B23" s="503"/>
      <c r="C23" s="504"/>
      <c r="D23" s="505"/>
      <c r="E23" s="506"/>
      <c r="F23" s="505"/>
      <c r="H23" s="504"/>
      <c r="I23" s="505"/>
    </row>
    <row r="24" s="474" customFormat="1" ht="15" spans="1:9">
      <c r="A24" s="502"/>
      <c r="B24" s="503"/>
      <c r="C24" s="504"/>
      <c r="D24" s="505"/>
      <c r="E24" s="506"/>
      <c r="F24" s="505"/>
      <c r="H24" s="504"/>
      <c r="I24" s="505"/>
    </row>
    <row r="25" s="474" customFormat="1" ht="15" spans="1:9">
      <c r="A25" s="502"/>
      <c r="B25" s="507"/>
      <c r="D25" s="505"/>
      <c r="F25" s="505"/>
      <c r="I25" s="505"/>
    </row>
    <row r="26" s="474" customFormat="1" ht="15" spans="1:2">
      <c r="A26" s="508"/>
      <c r="B26" s="507"/>
    </row>
    <row r="27" ht="15" spans="1:1">
      <c r="A27" s="62"/>
    </row>
    <row r="28" ht="15" spans="1:1">
      <c r="A28" s="62"/>
    </row>
  </sheetData>
  <mergeCells count="4">
    <mergeCell ref="A1:E1"/>
    <mergeCell ref="A2:H2"/>
    <mergeCell ref="A3:B3"/>
    <mergeCell ref="A18:E18"/>
  </mergeCells>
  <pageMargins left="0.7" right="0.7" top="0.75" bottom="0.75" header="0.3" footer="0.3"/>
  <pageSetup paperSize="9" scale="88"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L43"/>
  <sheetViews>
    <sheetView topLeftCell="A22" workbookViewId="0">
      <selection activeCell="G6" sqref="G6"/>
    </sheetView>
  </sheetViews>
  <sheetFormatPr defaultColWidth="9" defaultRowHeight="14"/>
  <cols>
    <col min="1" max="1" width="38.2545454545455" style="335" customWidth="1"/>
    <col min="2" max="2" width="15.6272727272727" style="419" customWidth="1"/>
    <col min="3" max="3" width="15.6272727272727" style="420" hidden="1" customWidth="1"/>
    <col min="4" max="4" width="13.6272727272727" style="421" customWidth="1"/>
    <col min="5" max="5" width="5.12727272727273" style="335" customWidth="1"/>
    <col min="6" max="6" width="31.3727272727273" style="335" customWidth="1"/>
    <col min="7" max="7" width="15.6272727272727" style="422" customWidth="1"/>
    <col min="8" max="8" width="15.6272727272727" style="423" hidden="1" customWidth="1"/>
    <col min="9" max="9" width="14.7545454545455" style="424" customWidth="1"/>
    <col min="10" max="16384" width="9" style="335"/>
  </cols>
  <sheetData>
    <row r="1" ht="17.5" spans="1:9">
      <c r="A1" s="239" t="s">
        <v>450</v>
      </c>
      <c r="B1" s="239"/>
      <c r="C1" s="239"/>
      <c r="D1" s="239"/>
      <c r="E1" s="239"/>
      <c r="F1" s="239"/>
      <c r="G1" s="239"/>
      <c r="H1" s="239"/>
      <c r="I1" s="239"/>
    </row>
    <row r="2" ht="23" spans="1:9">
      <c r="A2" s="240" t="s">
        <v>451</v>
      </c>
      <c r="B2" s="240"/>
      <c r="C2" s="240"/>
      <c r="D2" s="240"/>
      <c r="E2" s="240"/>
      <c r="F2" s="240"/>
      <c r="G2" s="240"/>
      <c r="H2" s="240"/>
      <c r="I2" s="240"/>
    </row>
    <row r="3" ht="23" spans="1:9">
      <c r="A3" s="339"/>
      <c r="B3" s="425"/>
      <c r="C3" s="426"/>
      <c r="D3" s="427"/>
      <c r="E3" s="339"/>
      <c r="F3" s="339"/>
      <c r="G3" s="428" t="s">
        <v>2</v>
      </c>
      <c r="H3" s="428"/>
      <c r="I3" s="428"/>
    </row>
    <row r="4" ht="35" spans="1:12">
      <c r="A4" s="344" t="s">
        <v>3</v>
      </c>
      <c r="B4" s="429" t="s">
        <v>195</v>
      </c>
      <c r="C4" s="430" t="s">
        <v>175</v>
      </c>
      <c r="D4" s="431" t="s">
        <v>6</v>
      </c>
      <c r="E4" s="432" t="s">
        <v>7</v>
      </c>
      <c r="F4" s="433"/>
      <c r="G4" s="434" t="s">
        <v>195</v>
      </c>
      <c r="H4" s="430" t="s">
        <v>175</v>
      </c>
      <c r="I4" s="431" t="s">
        <v>6</v>
      </c>
      <c r="L4" s="470"/>
    </row>
    <row r="5" ht="21.95" customHeight="1" spans="1:11">
      <c r="A5" s="344" t="s">
        <v>11</v>
      </c>
      <c r="B5" s="435">
        <f>B6+B33</f>
        <v>657319.75</v>
      </c>
      <c r="C5" s="436">
        <f>C6+C33</f>
        <v>251883</v>
      </c>
      <c r="D5" s="437" t="s">
        <v>12</v>
      </c>
      <c r="E5" s="432" t="s">
        <v>11</v>
      </c>
      <c r="F5" s="433"/>
      <c r="G5" s="438">
        <f>G6+G33</f>
        <v>657320.065252</v>
      </c>
      <c r="H5" s="439">
        <f>H6+H33</f>
        <v>652236.669052</v>
      </c>
      <c r="I5" s="437" t="s">
        <v>12</v>
      </c>
      <c r="K5" s="337"/>
    </row>
    <row r="6" ht="21.95" customHeight="1" spans="1:9">
      <c r="A6" s="348" t="s">
        <v>13</v>
      </c>
      <c r="B6" s="435">
        <f>+B7+B24</f>
        <v>256000</v>
      </c>
      <c r="C6" s="199">
        <f>+C7+C24</f>
        <v>251883</v>
      </c>
      <c r="D6" s="440">
        <f>B6/C6-1</f>
        <v>0.0163448902863632</v>
      </c>
      <c r="E6" s="441" t="s">
        <v>14</v>
      </c>
      <c r="F6" s="442"/>
      <c r="G6" s="438">
        <f>SUM(G7:G32)</f>
        <v>632506.065252</v>
      </c>
      <c r="H6" s="435">
        <f>SUM(H7:H32)</f>
        <v>652236.669052</v>
      </c>
      <c r="I6" s="450">
        <f>G6/H6-1</f>
        <v>-0.0302506815948841</v>
      </c>
    </row>
    <row r="7" ht="21.95" customHeight="1" spans="1:9">
      <c r="A7" s="359" t="s">
        <v>15</v>
      </c>
      <c r="B7" s="355">
        <f>SUM(B8:B23)</f>
        <v>120000</v>
      </c>
      <c r="C7" s="355">
        <f>SUM(C8:C23)</f>
        <v>79621</v>
      </c>
      <c r="D7" s="443">
        <f>B7/C7-1</f>
        <v>0.507140076110574</v>
      </c>
      <c r="E7" s="444">
        <v>201</v>
      </c>
      <c r="F7" s="445" t="s">
        <v>16</v>
      </c>
      <c r="G7" s="446">
        <v>63668.976041</v>
      </c>
      <c r="H7" s="447">
        <f>VLOOKUP(E7,'01－2022全县一般执行'!$E$7:$G$31,3,0)</f>
        <v>56123.997616</v>
      </c>
      <c r="I7" s="450">
        <f t="shared" ref="I7:I27" si="0">G7/H7-1</f>
        <v>0.134434087832137</v>
      </c>
    </row>
    <row r="8" ht="21.95" customHeight="1" spans="1:9">
      <c r="A8" s="359" t="s">
        <v>202</v>
      </c>
      <c r="B8" s="355">
        <v>52400</v>
      </c>
      <c r="C8" s="448">
        <v>25938</v>
      </c>
      <c r="D8" s="443">
        <f t="shared" ref="D8:D22" si="1">B8/C8-1</f>
        <v>1.02020202020202</v>
      </c>
      <c r="E8" s="444">
        <v>202</v>
      </c>
      <c r="F8" s="445" t="s">
        <v>19</v>
      </c>
      <c r="G8" s="446"/>
      <c r="H8" s="447">
        <f>VLOOKUP(E8,'01－2022全县一般执行'!$E$7:$G$31,3,0)</f>
        <v>0</v>
      </c>
      <c r="I8" s="450"/>
    </row>
    <row r="9" ht="21.95" customHeight="1" spans="1:9">
      <c r="A9" s="359" t="s">
        <v>203</v>
      </c>
      <c r="B9" s="355">
        <v>16600</v>
      </c>
      <c r="C9" s="355">
        <v>10159</v>
      </c>
      <c r="D9" s="443">
        <f t="shared" si="1"/>
        <v>0.634019096367753</v>
      </c>
      <c r="E9" s="444">
        <v>203</v>
      </c>
      <c r="F9" s="445" t="s">
        <v>22</v>
      </c>
      <c r="G9" s="446">
        <v>535.381748</v>
      </c>
      <c r="H9" s="447">
        <f>VLOOKUP(E9,'01－2022全县一般执行'!$E$7:$G$31,3,0)</f>
        <v>477.519191</v>
      </c>
      <c r="I9" s="450">
        <f t="shared" si="0"/>
        <v>0.121173259819834</v>
      </c>
    </row>
    <row r="10" ht="21.95" customHeight="1" spans="1:9">
      <c r="A10" s="359" t="s">
        <v>204</v>
      </c>
      <c r="B10" s="355"/>
      <c r="C10" s="355"/>
      <c r="D10" s="443"/>
      <c r="E10" s="444">
        <v>204</v>
      </c>
      <c r="F10" s="445" t="s">
        <v>25</v>
      </c>
      <c r="G10" s="446">
        <v>20317.444801</v>
      </c>
      <c r="H10" s="447">
        <f>VLOOKUP(E10,'01－2022全县一般执行'!$E$7:$G$31,3,0)</f>
        <v>20375.895684</v>
      </c>
      <c r="I10" s="450">
        <f t="shared" si="0"/>
        <v>-0.00286862888907979</v>
      </c>
    </row>
    <row r="11" ht="21.95" customHeight="1" spans="1:9">
      <c r="A11" s="359" t="s">
        <v>205</v>
      </c>
      <c r="B11" s="355">
        <v>4000</v>
      </c>
      <c r="C11" s="355">
        <v>2880</v>
      </c>
      <c r="D11" s="443">
        <f t="shared" si="1"/>
        <v>0.388888888888889</v>
      </c>
      <c r="E11" s="444">
        <v>205</v>
      </c>
      <c r="F11" s="445" t="s">
        <v>28</v>
      </c>
      <c r="G11" s="446">
        <v>126628.520727</v>
      </c>
      <c r="H11" s="447">
        <f>VLOOKUP(E11,'01－2022全县一般执行'!$E$7:$G$31,3,0)</f>
        <v>141380.245635</v>
      </c>
      <c r="I11" s="450">
        <f t="shared" si="0"/>
        <v>-0.104340778598478</v>
      </c>
    </row>
    <row r="12" ht="21.95" customHeight="1" spans="1:9">
      <c r="A12" s="359" t="s">
        <v>206</v>
      </c>
      <c r="B12" s="357">
        <v>8000</v>
      </c>
      <c r="C12" s="355">
        <v>6457</v>
      </c>
      <c r="D12" s="443">
        <f t="shared" si="1"/>
        <v>0.238965463837695</v>
      </c>
      <c r="E12" s="444">
        <v>206</v>
      </c>
      <c r="F12" s="445" t="s">
        <v>31</v>
      </c>
      <c r="G12" s="446">
        <v>520.405702</v>
      </c>
      <c r="H12" s="447">
        <f>VLOOKUP(E12,'01－2022全县一般执行'!$E$7:$G$31,3,0)</f>
        <v>1894.45862</v>
      </c>
      <c r="I12" s="450">
        <f t="shared" si="0"/>
        <v>-0.725301098421458</v>
      </c>
    </row>
    <row r="13" ht="21.95" customHeight="1" spans="1:9">
      <c r="A13" s="359" t="s">
        <v>207</v>
      </c>
      <c r="B13" s="357">
        <v>8600</v>
      </c>
      <c r="C13" s="355">
        <v>3457</v>
      </c>
      <c r="D13" s="443">
        <f t="shared" si="1"/>
        <v>1.487706103558</v>
      </c>
      <c r="E13" s="444">
        <v>207</v>
      </c>
      <c r="F13" s="445" t="s">
        <v>276</v>
      </c>
      <c r="G13" s="446">
        <v>9213.3647</v>
      </c>
      <c r="H13" s="447">
        <f>VLOOKUP(E13,'01－2022全县一般执行'!$E$7:$G$31,3,0)</f>
        <v>10512.567503</v>
      </c>
      <c r="I13" s="450">
        <f t="shared" si="0"/>
        <v>-0.123585679961555</v>
      </c>
    </row>
    <row r="14" ht="21.95" customHeight="1" spans="1:9">
      <c r="A14" s="359" t="s">
        <v>208</v>
      </c>
      <c r="B14" s="357">
        <v>5800</v>
      </c>
      <c r="C14" s="355">
        <v>4428</v>
      </c>
      <c r="D14" s="443">
        <f t="shared" si="1"/>
        <v>0.309846431797651</v>
      </c>
      <c r="E14" s="444">
        <v>208</v>
      </c>
      <c r="F14" s="445" t="s">
        <v>37</v>
      </c>
      <c r="G14" s="446">
        <v>119556.224885</v>
      </c>
      <c r="H14" s="447">
        <f>VLOOKUP(E14,'01－2022全县一般执行'!$E$7:$G$31,3,0)</f>
        <v>89402.911706</v>
      </c>
      <c r="I14" s="450">
        <f t="shared" si="0"/>
        <v>0.337274397484488</v>
      </c>
    </row>
    <row r="15" ht="21.95" customHeight="1" spans="1:9">
      <c r="A15" s="359" t="s">
        <v>209</v>
      </c>
      <c r="B15" s="357">
        <v>1200</v>
      </c>
      <c r="C15" s="355">
        <v>1216</v>
      </c>
      <c r="D15" s="443">
        <f t="shared" si="1"/>
        <v>-0.0131578947368421</v>
      </c>
      <c r="E15" s="444">
        <v>210</v>
      </c>
      <c r="F15" s="445" t="s">
        <v>279</v>
      </c>
      <c r="G15" s="446">
        <v>45885.993114</v>
      </c>
      <c r="H15" s="447">
        <f>VLOOKUP(E15,'01－2022全县一般执行'!$E$7:$G$31,3,0)</f>
        <v>51304.201203</v>
      </c>
      <c r="I15" s="450">
        <f t="shared" si="0"/>
        <v>-0.105609442539828</v>
      </c>
    </row>
    <row r="16" ht="21.95" customHeight="1" spans="1:9">
      <c r="A16" s="359" t="s">
        <v>210</v>
      </c>
      <c r="B16" s="357">
        <v>4700</v>
      </c>
      <c r="C16" s="355">
        <v>5191</v>
      </c>
      <c r="D16" s="443">
        <f t="shared" si="1"/>
        <v>-0.0945867848198806</v>
      </c>
      <c r="E16" s="444">
        <v>211</v>
      </c>
      <c r="F16" s="445" t="s">
        <v>43</v>
      </c>
      <c r="G16" s="446">
        <f>16410.126882-6</f>
        <v>16404.126882</v>
      </c>
      <c r="H16" s="447">
        <f>VLOOKUP(E16,'01－2022全县一般执行'!$E$7:$G$31,3,0)</f>
        <v>32179.326156</v>
      </c>
      <c r="I16" s="450">
        <f t="shared" si="0"/>
        <v>-0.490227769143594</v>
      </c>
    </row>
    <row r="17" ht="21.95" customHeight="1" spans="1:9">
      <c r="A17" s="359" t="s">
        <v>211</v>
      </c>
      <c r="B17" s="357">
        <v>4000</v>
      </c>
      <c r="C17" s="355">
        <v>2910</v>
      </c>
      <c r="D17" s="443">
        <f t="shared" si="1"/>
        <v>0.374570446735395</v>
      </c>
      <c r="E17" s="444">
        <v>212</v>
      </c>
      <c r="F17" s="445" t="s">
        <v>46</v>
      </c>
      <c r="G17" s="446">
        <v>13023.344721</v>
      </c>
      <c r="H17" s="447">
        <f>VLOOKUP(E17,'01－2022全县一般执行'!$E$7:$G$31,3,0)</f>
        <v>27067.437029</v>
      </c>
      <c r="I17" s="450">
        <f t="shared" si="0"/>
        <v>-0.518855637973894</v>
      </c>
    </row>
    <row r="18" ht="21.95" customHeight="1" spans="1:9">
      <c r="A18" s="359" t="s">
        <v>212</v>
      </c>
      <c r="B18" s="355"/>
      <c r="C18" s="355"/>
      <c r="D18" s="443"/>
      <c r="E18" s="444">
        <v>213</v>
      </c>
      <c r="F18" s="445" t="s">
        <v>49</v>
      </c>
      <c r="G18" s="446">
        <v>94337.56729</v>
      </c>
      <c r="H18" s="447">
        <f>VLOOKUP(E18,'01－2022全县一般执行'!$E$7:$G$31,3,0)</f>
        <v>118954.886815</v>
      </c>
      <c r="I18" s="450">
        <f t="shared" si="0"/>
        <v>-0.206946685286542</v>
      </c>
    </row>
    <row r="19" ht="21.95" customHeight="1" spans="1:9">
      <c r="A19" s="359" t="s">
        <v>213</v>
      </c>
      <c r="B19" s="357">
        <v>4200</v>
      </c>
      <c r="C19" s="355">
        <v>3471</v>
      </c>
      <c r="D19" s="443">
        <f t="shared" si="1"/>
        <v>0.210025929127053</v>
      </c>
      <c r="E19" s="444">
        <v>214</v>
      </c>
      <c r="F19" s="445" t="s">
        <v>52</v>
      </c>
      <c r="G19" s="446">
        <v>20562.297854</v>
      </c>
      <c r="H19" s="447">
        <f>VLOOKUP(E19,'01－2022全县一般执行'!$E$7:$G$31,3,0)</f>
        <v>22377.788886</v>
      </c>
      <c r="I19" s="450">
        <f t="shared" si="0"/>
        <v>-0.0811291518232083</v>
      </c>
    </row>
    <row r="20" ht="21.95" customHeight="1" spans="1:9">
      <c r="A20" s="359" t="s">
        <v>214</v>
      </c>
      <c r="B20" s="357">
        <v>7000</v>
      </c>
      <c r="C20" s="355">
        <v>10182</v>
      </c>
      <c r="D20" s="443">
        <f t="shared" si="1"/>
        <v>-0.31251227656649</v>
      </c>
      <c r="E20" s="444">
        <v>215</v>
      </c>
      <c r="F20" s="445" t="s">
        <v>55</v>
      </c>
      <c r="G20" s="446">
        <v>197</v>
      </c>
      <c r="H20" s="447">
        <f>VLOOKUP(E20,'01－2022全县一般执行'!$E$7:$G$31,3,0)</f>
        <v>498.10956</v>
      </c>
      <c r="I20" s="450">
        <f t="shared" si="0"/>
        <v>-0.604504679653207</v>
      </c>
    </row>
    <row r="21" ht="21.95" customHeight="1" spans="1:9">
      <c r="A21" s="359" t="s">
        <v>215</v>
      </c>
      <c r="B21" s="357">
        <v>1700</v>
      </c>
      <c r="C21" s="449">
        <v>1761</v>
      </c>
      <c r="D21" s="443">
        <f t="shared" si="1"/>
        <v>-0.0346394094264623</v>
      </c>
      <c r="E21" s="444">
        <v>216</v>
      </c>
      <c r="F21" s="445" t="s">
        <v>58</v>
      </c>
      <c r="G21" s="446">
        <v>1722.539984</v>
      </c>
      <c r="H21" s="447">
        <f>VLOOKUP(E21,'01－2022全县一般执行'!$E$7:$G$31,3,0)</f>
        <v>3736.324742</v>
      </c>
      <c r="I21" s="450">
        <f t="shared" si="0"/>
        <v>-0.538974767199184</v>
      </c>
    </row>
    <row r="22" ht="21.95" customHeight="1" spans="1:9">
      <c r="A22" s="359" t="s">
        <v>216</v>
      </c>
      <c r="B22" s="357">
        <v>1800</v>
      </c>
      <c r="C22" s="355">
        <v>1565</v>
      </c>
      <c r="D22" s="443">
        <f t="shared" si="1"/>
        <v>0.150159744408946</v>
      </c>
      <c r="E22" s="444">
        <v>217</v>
      </c>
      <c r="F22" s="445" t="s">
        <v>61</v>
      </c>
      <c r="G22" s="446"/>
      <c r="H22" s="447">
        <f>VLOOKUP(E22,'01－2022全县一般执行'!$E$7:$G$31,3,0)</f>
        <v>80</v>
      </c>
      <c r="I22" s="450">
        <f t="shared" si="0"/>
        <v>-1</v>
      </c>
    </row>
    <row r="23" ht="21.95" customHeight="1" spans="1:9">
      <c r="A23" s="359" t="s">
        <v>57</v>
      </c>
      <c r="B23" s="357"/>
      <c r="C23" s="355">
        <v>6</v>
      </c>
      <c r="D23" s="443"/>
      <c r="E23" s="444">
        <v>219</v>
      </c>
      <c r="F23" s="445" t="s">
        <v>452</v>
      </c>
      <c r="G23" s="446"/>
      <c r="H23" s="447"/>
      <c r="I23" s="450"/>
    </row>
    <row r="24" ht="21.95" customHeight="1" spans="1:9">
      <c r="A24" s="359" t="s">
        <v>60</v>
      </c>
      <c r="B24" s="355">
        <f>SUM(B25:B32)</f>
        <v>136000</v>
      </c>
      <c r="C24" s="355">
        <f>SUM(C25:C32)</f>
        <v>172262</v>
      </c>
      <c r="D24" s="450">
        <f>B24/C24-1</f>
        <v>-0.210504928539086</v>
      </c>
      <c r="E24" s="444">
        <v>220</v>
      </c>
      <c r="F24" s="445" t="s">
        <v>64</v>
      </c>
      <c r="G24" s="446">
        <v>12859.497671</v>
      </c>
      <c r="H24" s="447">
        <f>VLOOKUP(E24,'01－2022全县一般执行'!$E$7:$G$31,3,0)</f>
        <v>30444.640619</v>
      </c>
      <c r="I24" s="450">
        <f t="shared" si="0"/>
        <v>-0.577610462480723</v>
      </c>
    </row>
    <row r="25" ht="21.95" customHeight="1" spans="1:9">
      <c r="A25" s="359" t="s">
        <v>218</v>
      </c>
      <c r="B25" s="355">
        <v>3390</v>
      </c>
      <c r="C25" s="355">
        <v>5345</v>
      </c>
      <c r="D25" s="450">
        <f>B25/C25-1</f>
        <v>-0.365762394761459</v>
      </c>
      <c r="E25" s="444">
        <v>221</v>
      </c>
      <c r="F25" s="445" t="s">
        <v>67</v>
      </c>
      <c r="G25" s="446">
        <v>27905.400567</v>
      </c>
      <c r="H25" s="447">
        <f>VLOOKUP(E25,'01－2022全县一般执行'!$E$7:$G$31,3,0)</f>
        <v>20151.166786</v>
      </c>
      <c r="I25" s="450">
        <f t="shared" si="0"/>
        <v>0.384803215781393</v>
      </c>
    </row>
    <row r="26" ht="21.95" customHeight="1" spans="1:9">
      <c r="A26" s="359" t="s">
        <v>219</v>
      </c>
      <c r="B26" s="355">
        <v>3873</v>
      </c>
      <c r="C26" s="355">
        <v>7155</v>
      </c>
      <c r="D26" s="450">
        <f t="shared" ref="D26:D32" si="2">B26/C26-1</f>
        <v>-0.458700209643606</v>
      </c>
      <c r="E26" s="444">
        <v>222</v>
      </c>
      <c r="F26" s="445" t="s">
        <v>70</v>
      </c>
      <c r="G26" s="446"/>
      <c r="H26" s="447">
        <f>VLOOKUP(E26,'01－2022全县一般执行'!$E$7:$G$31,3,0)</f>
        <v>436.5</v>
      </c>
      <c r="I26" s="450">
        <f t="shared" si="0"/>
        <v>-1</v>
      </c>
    </row>
    <row r="27" ht="21.95" customHeight="1" spans="1:9">
      <c r="A27" s="359" t="s">
        <v>220</v>
      </c>
      <c r="B27" s="355">
        <v>7955</v>
      </c>
      <c r="C27" s="355">
        <v>8466</v>
      </c>
      <c r="D27" s="450">
        <f t="shared" si="2"/>
        <v>-0.0603590833923932</v>
      </c>
      <c r="E27" s="444">
        <v>224</v>
      </c>
      <c r="F27" s="445" t="s">
        <v>73</v>
      </c>
      <c r="G27" s="446">
        <v>3895.969556</v>
      </c>
      <c r="H27" s="447">
        <f>VLOOKUP(E27,'01－2022全县一般执行'!$E$7:$G$31,3,0)</f>
        <v>6170.966563</v>
      </c>
      <c r="I27" s="450">
        <f t="shared" si="0"/>
        <v>-0.368661373185924</v>
      </c>
    </row>
    <row r="28" ht="21.95" customHeight="1" spans="1:9">
      <c r="A28" s="359" t="s">
        <v>221</v>
      </c>
      <c r="B28" s="355"/>
      <c r="C28" s="355"/>
      <c r="D28" s="450"/>
      <c r="E28" s="444">
        <v>227</v>
      </c>
      <c r="F28" s="445" t="s">
        <v>76</v>
      </c>
      <c r="G28" s="446">
        <v>8721.918869</v>
      </c>
      <c r="H28" s="447">
        <f>VLOOKUP(E28,'01－2022全县一般执行'!$E$7:$G$31,3,0)</f>
        <v>0</v>
      </c>
      <c r="I28" s="450"/>
    </row>
    <row r="29" ht="21.95" customHeight="1" spans="1:9">
      <c r="A29" s="359" t="s">
        <v>222</v>
      </c>
      <c r="B29" s="355">
        <v>119382</v>
      </c>
      <c r="C29" s="355">
        <v>143953</v>
      </c>
      <c r="D29" s="450">
        <f t="shared" si="2"/>
        <v>-0.170687654998506</v>
      </c>
      <c r="E29" s="444">
        <v>229</v>
      </c>
      <c r="F29" s="445" t="s">
        <v>79</v>
      </c>
      <c r="G29" s="446">
        <f>24417.9806+6</f>
        <v>24423.9806</v>
      </c>
      <c r="H29" s="447">
        <f>VLOOKUP(E29,'01－2022全县一般执行'!$E$7:$G$31,3,0)</f>
        <v>0</v>
      </c>
      <c r="I29" s="450"/>
    </row>
    <row r="30" ht="21.95" customHeight="1" spans="1:7">
      <c r="A30" s="359" t="s">
        <v>223</v>
      </c>
      <c r="B30" s="355"/>
      <c r="C30" s="355">
        <v>277</v>
      </c>
      <c r="D30" s="450">
        <f t="shared" si="2"/>
        <v>-1</v>
      </c>
      <c r="E30" s="335">
        <v>231</v>
      </c>
      <c r="F30" s="335" t="s">
        <v>453</v>
      </c>
      <c r="G30" s="446">
        <v>3093.146402</v>
      </c>
    </row>
    <row r="31" ht="21.95" customHeight="1" spans="1:9">
      <c r="A31" s="359" t="s">
        <v>225</v>
      </c>
      <c r="B31" s="355">
        <v>1100</v>
      </c>
      <c r="C31" s="355">
        <v>1158</v>
      </c>
      <c r="D31" s="450">
        <f t="shared" si="2"/>
        <v>-0.0500863557858376</v>
      </c>
      <c r="E31" s="444">
        <v>232</v>
      </c>
      <c r="F31" s="445" t="s">
        <v>82</v>
      </c>
      <c r="G31" s="446">
        <v>19029.511638</v>
      </c>
      <c r="H31" s="447">
        <f>VLOOKUP(E31,'01－2022全县一般执行'!$E$7:$G$31,3,0)</f>
        <v>18662.071638</v>
      </c>
      <c r="I31" s="450">
        <f>G31/H31-1</f>
        <v>0.0196891324354265</v>
      </c>
    </row>
    <row r="32" ht="21.95" customHeight="1" spans="1:9">
      <c r="A32" s="359" t="s">
        <v>227</v>
      </c>
      <c r="B32" s="355">
        <v>300</v>
      </c>
      <c r="C32" s="355">
        <v>5908</v>
      </c>
      <c r="D32" s="450">
        <f t="shared" si="2"/>
        <v>-0.949221394719025</v>
      </c>
      <c r="E32" s="444">
        <v>233</v>
      </c>
      <c r="F32" s="445" t="s">
        <v>84</v>
      </c>
      <c r="G32" s="446">
        <v>3.4515</v>
      </c>
      <c r="H32" s="447">
        <f>VLOOKUP(E32,'01－2022全县一般执行'!$E$7:$G$31,3,0)</f>
        <v>5.6531</v>
      </c>
      <c r="I32" s="450">
        <f>G32/H32-1</f>
        <v>-0.389450036263289</v>
      </c>
    </row>
    <row r="33" ht="21.95" customHeight="1" spans="1:9">
      <c r="A33" s="348" t="s">
        <v>86</v>
      </c>
      <c r="B33" s="435">
        <f>B34+B35+B38+B39+B42</f>
        <v>401319.75</v>
      </c>
      <c r="C33" s="199"/>
      <c r="D33" s="451"/>
      <c r="E33" s="452" t="s">
        <v>88</v>
      </c>
      <c r="F33" s="452"/>
      <c r="G33" s="438">
        <f>G34+G35+G36+G37</f>
        <v>24814</v>
      </c>
      <c r="H33" s="435">
        <f>H34+H36+H37+H41</f>
        <v>0</v>
      </c>
      <c r="I33" s="471"/>
    </row>
    <row r="34" ht="21.95" customHeight="1" spans="1:9">
      <c r="A34" s="453" t="s">
        <v>89</v>
      </c>
      <c r="B34" s="355">
        <v>288416.75</v>
      </c>
      <c r="C34" s="454"/>
      <c r="D34" s="455"/>
      <c r="E34" s="363" t="s">
        <v>90</v>
      </c>
      <c r="F34" s="456"/>
      <c r="G34" s="457">
        <v>24814</v>
      </c>
      <c r="H34" s="454"/>
      <c r="I34" s="472"/>
    </row>
    <row r="35" ht="21.95" customHeight="1" spans="1:9">
      <c r="A35" s="453" t="s">
        <v>454</v>
      </c>
      <c r="B35" s="355">
        <v>76400</v>
      </c>
      <c r="C35" s="454"/>
      <c r="D35" s="455"/>
      <c r="E35" s="363" t="s">
        <v>92</v>
      </c>
      <c r="F35" s="363"/>
      <c r="G35" s="458"/>
      <c r="H35" s="459"/>
      <c r="I35" s="472"/>
    </row>
    <row r="36" ht="21.95" customHeight="1" spans="1:9">
      <c r="A36" s="453" t="s">
        <v>97</v>
      </c>
      <c r="B36" s="355">
        <v>76000</v>
      </c>
      <c r="C36" s="454"/>
      <c r="D36" s="455"/>
      <c r="E36" s="363" t="s">
        <v>94</v>
      </c>
      <c r="F36" s="363"/>
      <c r="G36" s="446"/>
      <c r="H36" s="460"/>
      <c r="I36" s="472"/>
    </row>
    <row r="37" ht="21.95" customHeight="1" spans="1:9">
      <c r="A37" s="453" t="s">
        <v>99</v>
      </c>
      <c r="B37" s="355">
        <v>400</v>
      </c>
      <c r="C37" s="454"/>
      <c r="D37" s="455"/>
      <c r="E37" s="461" t="s">
        <v>455</v>
      </c>
      <c r="F37" s="363"/>
      <c r="G37" s="446">
        <f>G38+G40</f>
        <v>0</v>
      </c>
      <c r="H37" s="460"/>
      <c r="I37" s="472"/>
    </row>
    <row r="38" ht="21.95" customHeight="1" spans="1:9">
      <c r="A38" s="453" t="s">
        <v>93</v>
      </c>
      <c r="B38" s="355">
        <f>2835+6</f>
        <v>2841</v>
      </c>
      <c r="C38" s="454"/>
      <c r="D38" s="455"/>
      <c r="E38" s="461" t="s">
        <v>98</v>
      </c>
      <c r="F38" s="365"/>
      <c r="G38" s="446"/>
      <c r="H38" s="462"/>
      <c r="I38" s="472"/>
    </row>
    <row r="39" ht="21.95" customHeight="1" spans="1:9">
      <c r="A39" s="461" t="s">
        <v>456</v>
      </c>
      <c r="B39" s="463"/>
      <c r="C39" s="463"/>
      <c r="D39" s="464"/>
      <c r="E39" s="335" t="s">
        <v>457</v>
      </c>
      <c r="G39" s="446"/>
      <c r="I39" s="472"/>
    </row>
    <row r="40" ht="21.95" customHeight="1" spans="1:9">
      <c r="A40" s="461" t="s">
        <v>103</v>
      </c>
      <c r="B40" s="463"/>
      <c r="C40" s="463"/>
      <c r="D40" s="464"/>
      <c r="E40" s="444" t="s">
        <v>458</v>
      </c>
      <c r="F40" s="445" t="s">
        <v>459</v>
      </c>
      <c r="G40" s="446"/>
      <c r="H40" s="460"/>
      <c r="I40" s="472"/>
    </row>
    <row r="41" ht="21.95" customHeight="1" spans="1:9">
      <c r="A41" s="461" t="s">
        <v>104</v>
      </c>
      <c r="B41" s="463"/>
      <c r="C41" s="463"/>
      <c r="D41" s="464"/>
      <c r="G41" s="446"/>
      <c r="H41" s="460"/>
      <c r="I41" s="472"/>
    </row>
    <row r="42" ht="21.95" customHeight="1" spans="1:9">
      <c r="A42" s="453" t="s">
        <v>189</v>
      </c>
      <c r="B42" s="355">
        <f>33668-6</f>
        <v>33662</v>
      </c>
      <c r="C42" s="454"/>
      <c r="D42" s="464"/>
      <c r="E42" s="444"/>
      <c r="F42" s="445"/>
      <c r="G42" s="446"/>
      <c r="H42" s="460"/>
      <c r="I42" s="472"/>
    </row>
    <row r="43" ht="21.95" customHeight="1" spans="1:9">
      <c r="A43" s="367"/>
      <c r="B43" s="463"/>
      <c r="C43" s="465"/>
      <c r="D43" s="466"/>
      <c r="E43" s="467"/>
      <c r="F43" s="468"/>
      <c r="G43" s="446"/>
      <c r="H43" s="469"/>
      <c r="I43" s="473"/>
    </row>
  </sheetData>
  <protectedRanges>
    <protectedRange sqref="B8:B23 B25:B32 C24" name="区域1_4"/>
    <protectedRange sqref="C8:C23" name="区域1_1_1"/>
    <protectedRange sqref="C27:C32 C25" name="区域1_2_1"/>
    <protectedRange sqref="B24" name="区域1_3_1"/>
  </protectedRanges>
  <mergeCells count="8">
    <mergeCell ref="A1:E1"/>
    <mergeCell ref="G1:I1"/>
    <mergeCell ref="A2:I2"/>
    <mergeCell ref="G3:I3"/>
    <mergeCell ref="E4:F4"/>
    <mergeCell ref="E5:F5"/>
    <mergeCell ref="E6:F6"/>
    <mergeCell ref="E33:F33"/>
  </mergeCells>
  <printOptions horizontalCentered="1"/>
  <pageMargins left="0.25" right="0.25" top="0.75" bottom="0.75" header="0.3" footer="0.3"/>
  <pageSetup paperSize="9" fitToHeight="0" orientation="landscape"/>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J42"/>
  <sheetViews>
    <sheetView workbookViewId="0">
      <selection activeCell="M21" sqref="M21"/>
    </sheetView>
  </sheetViews>
  <sheetFormatPr defaultColWidth="9" defaultRowHeight="15"/>
  <cols>
    <col min="1" max="1" width="37.8727272727273" style="137" customWidth="1"/>
    <col min="2" max="2" width="13.5" style="138" customWidth="1"/>
    <col min="3" max="3" width="12.5" style="384" hidden="1" customWidth="1"/>
    <col min="4" max="4" width="13.7545454545455" style="384" customWidth="1"/>
    <col min="5" max="5" width="34.7545454545455" style="139" customWidth="1"/>
    <col min="6" max="6" width="13.6272727272727" style="385" customWidth="1"/>
    <col min="7" max="7" width="10.5" style="386" hidden="1" customWidth="1"/>
    <col min="8" max="8" width="14.6272727272727" style="386" customWidth="1"/>
    <col min="9" max="16384" width="9" style="141"/>
  </cols>
  <sheetData>
    <row r="1" ht="17.5" spans="1:6">
      <c r="A1" s="387" t="s">
        <v>460</v>
      </c>
      <c r="B1" s="387"/>
      <c r="C1" s="63"/>
      <c r="D1" s="63"/>
      <c r="E1" s="387"/>
      <c r="F1" s="387"/>
    </row>
    <row r="2" ht="23" spans="1:8">
      <c r="A2" s="388" t="s">
        <v>461</v>
      </c>
      <c r="B2" s="388"/>
      <c r="C2" s="388"/>
      <c r="D2" s="388"/>
      <c r="E2" s="388"/>
      <c r="F2" s="388"/>
      <c r="G2" s="388"/>
      <c r="H2" s="388"/>
    </row>
    <row r="3" ht="23" spans="1:6">
      <c r="A3" s="389"/>
      <c r="B3" s="390"/>
      <c r="C3" s="391"/>
      <c r="D3" s="391"/>
      <c r="E3" s="389"/>
      <c r="F3" s="392"/>
    </row>
    <row r="4" ht="14" spans="1:8">
      <c r="A4" s="393"/>
      <c r="B4" s="393"/>
      <c r="C4" s="393"/>
      <c r="D4" s="393"/>
      <c r="E4" s="393"/>
      <c r="H4" s="394" t="s">
        <v>2</v>
      </c>
    </row>
    <row r="5" ht="35" spans="1:8">
      <c r="A5" s="144" t="s">
        <v>109</v>
      </c>
      <c r="B5" s="145" t="s">
        <v>195</v>
      </c>
      <c r="C5" s="71" t="s">
        <v>175</v>
      </c>
      <c r="D5" s="92" t="s">
        <v>6</v>
      </c>
      <c r="E5" s="144" t="s">
        <v>110</v>
      </c>
      <c r="F5" s="395" t="s">
        <v>195</v>
      </c>
      <c r="G5" s="71" t="s">
        <v>175</v>
      </c>
      <c r="H5" s="92" t="s">
        <v>6</v>
      </c>
    </row>
    <row r="6" ht="21.95" customHeight="1" spans="1:10">
      <c r="A6" s="144" t="s">
        <v>11</v>
      </c>
      <c r="B6" s="396">
        <f>+B7+B20</f>
        <v>184976.6</v>
      </c>
      <c r="C6" s="396"/>
      <c r="D6" s="397"/>
      <c r="E6" s="144" t="s">
        <v>11</v>
      </c>
      <c r="F6" s="398">
        <f>F7+F20</f>
        <v>184976.778173</v>
      </c>
      <c r="G6" s="396"/>
      <c r="H6" s="399"/>
      <c r="J6" s="138"/>
    </row>
    <row r="7" ht="21.95" customHeight="1" spans="1:8">
      <c r="A7" s="400" t="s">
        <v>13</v>
      </c>
      <c r="B7" s="396">
        <f>SUM(B8:B18)</f>
        <v>118500</v>
      </c>
      <c r="C7" s="397">
        <f>SUM(C8:C18)</f>
        <v>78624</v>
      </c>
      <c r="D7" s="401">
        <f>B7/C7-1</f>
        <v>0.507173382173382</v>
      </c>
      <c r="E7" s="402" t="s">
        <v>14</v>
      </c>
      <c r="F7" s="398">
        <f>SUM(F8:F19)</f>
        <v>103559.008173</v>
      </c>
      <c r="G7" s="397">
        <f>SUM(G8:G19)</f>
        <v>244408.444259</v>
      </c>
      <c r="H7" s="399">
        <f>F7/G7-1</f>
        <v>-0.576287110345261</v>
      </c>
    </row>
    <row r="8" ht="21.95" customHeight="1" spans="1:8">
      <c r="A8" s="104" t="s">
        <v>462</v>
      </c>
      <c r="B8" s="153"/>
      <c r="C8" s="204"/>
      <c r="D8" s="401"/>
      <c r="E8" s="104" t="s">
        <v>115</v>
      </c>
      <c r="F8" s="403"/>
      <c r="G8" s="404"/>
      <c r="H8" s="399"/>
    </row>
    <row r="9" ht="21.95" customHeight="1" spans="1:8">
      <c r="A9" s="104" t="s">
        <v>463</v>
      </c>
      <c r="B9" s="154"/>
      <c r="C9" s="204">
        <v>3021</v>
      </c>
      <c r="D9" s="401">
        <f t="shared" ref="D9:D18" si="0">B9/C9-1</f>
        <v>-1</v>
      </c>
      <c r="E9" s="104" t="s">
        <v>117</v>
      </c>
      <c r="F9" s="209">
        <v>3212.82</v>
      </c>
      <c r="G9" s="209">
        <v>1938.512764</v>
      </c>
      <c r="H9" s="399">
        <f t="shared" ref="H9" si="1">F9/G9-1</f>
        <v>0.657363345583831</v>
      </c>
    </row>
    <row r="10" ht="21.95" customHeight="1" spans="1:8">
      <c r="A10" s="104" t="s">
        <v>464</v>
      </c>
      <c r="B10" s="153"/>
      <c r="C10" s="204">
        <v>165</v>
      </c>
      <c r="D10" s="401">
        <f t="shared" si="0"/>
        <v>-1</v>
      </c>
      <c r="E10" s="104" t="s">
        <v>465</v>
      </c>
      <c r="F10" s="403"/>
      <c r="H10" s="399"/>
    </row>
    <row r="11" ht="21.95" customHeight="1" spans="1:8">
      <c r="A11" s="104" t="s">
        <v>466</v>
      </c>
      <c r="B11" s="154">
        <v>106000</v>
      </c>
      <c r="C11" s="204">
        <v>62941</v>
      </c>
      <c r="D11" s="401">
        <f t="shared" si="0"/>
        <v>0.684116871355714</v>
      </c>
      <c r="E11" s="104" t="s">
        <v>467</v>
      </c>
      <c r="F11" s="209">
        <f>17158.0295</f>
        <v>17158.0295</v>
      </c>
      <c r="G11" s="209">
        <v>46318.582586</v>
      </c>
      <c r="H11" s="399">
        <f>F11/G12-1</f>
        <v>-0.504289929702497</v>
      </c>
    </row>
    <row r="12" ht="21.95" customHeight="1" spans="1:8">
      <c r="A12" s="104" t="s">
        <v>468</v>
      </c>
      <c r="B12" s="154"/>
      <c r="C12" s="204"/>
      <c r="D12" s="401"/>
      <c r="E12" s="104" t="s">
        <v>469</v>
      </c>
      <c r="F12" s="209">
        <v>47536.266563</v>
      </c>
      <c r="G12" s="209">
        <v>34613.033965</v>
      </c>
      <c r="H12" s="399"/>
    </row>
    <row r="13" ht="21.95" customHeight="1" spans="1:8">
      <c r="A13" s="104" t="s">
        <v>470</v>
      </c>
      <c r="B13" s="154"/>
      <c r="C13" s="204"/>
      <c r="D13" s="401"/>
      <c r="E13" s="206" t="s">
        <v>471</v>
      </c>
      <c r="F13" s="209"/>
      <c r="G13" s="405"/>
      <c r="H13" s="399"/>
    </row>
    <row r="14" ht="21.95" customHeight="1" spans="1:8">
      <c r="A14" s="104" t="s">
        <v>472</v>
      </c>
      <c r="B14" s="154">
        <v>12000</v>
      </c>
      <c r="C14" s="204">
        <v>5408</v>
      </c>
      <c r="D14" s="401">
        <f t="shared" si="0"/>
        <v>1.2189349112426</v>
      </c>
      <c r="E14" s="206" t="s">
        <v>473</v>
      </c>
      <c r="F14" s="403"/>
      <c r="G14" s="405"/>
      <c r="H14" s="399"/>
    </row>
    <row r="15" ht="21.95" customHeight="1" spans="1:8">
      <c r="A15" s="104" t="s">
        <v>474</v>
      </c>
      <c r="B15" s="153"/>
      <c r="C15" s="204"/>
      <c r="D15" s="401"/>
      <c r="E15" s="206" t="s">
        <v>475</v>
      </c>
      <c r="F15" s="403"/>
      <c r="G15" s="405"/>
      <c r="H15" s="399"/>
    </row>
    <row r="16" ht="21.95" customHeight="1" spans="1:8">
      <c r="A16" s="104" t="s">
        <v>476</v>
      </c>
      <c r="B16" s="154">
        <v>500</v>
      </c>
      <c r="C16" s="204">
        <v>589</v>
      </c>
      <c r="D16" s="401">
        <f t="shared" si="0"/>
        <v>-0.151103565365025</v>
      </c>
      <c r="E16" s="206" t="s">
        <v>477</v>
      </c>
      <c r="F16" s="209">
        <f>13125.34581</f>
        <v>13125.34581</v>
      </c>
      <c r="G16" s="209">
        <v>140439.505244</v>
      </c>
      <c r="H16" s="399">
        <f>F16/G17-1</f>
        <v>-0.359555218060213</v>
      </c>
    </row>
    <row r="17" ht="21.95" customHeight="1" spans="1:8">
      <c r="A17" s="406" t="s">
        <v>478</v>
      </c>
      <c r="B17" s="153"/>
      <c r="C17" s="204"/>
      <c r="D17" s="407"/>
      <c r="E17" s="206" t="s">
        <v>479</v>
      </c>
      <c r="F17" s="209">
        <v>22523.27</v>
      </c>
      <c r="G17" s="209">
        <v>20494.11</v>
      </c>
      <c r="H17" s="399">
        <f>F17/G18-1</f>
        <v>13250.3208213214</v>
      </c>
    </row>
    <row r="18" ht="21.95" customHeight="1" spans="1:8">
      <c r="A18" s="408" t="s">
        <v>480</v>
      </c>
      <c r="B18" s="210"/>
      <c r="C18" s="204">
        <v>6500</v>
      </c>
      <c r="D18" s="401">
        <f t="shared" si="0"/>
        <v>-1</v>
      </c>
      <c r="E18" s="206" t="s">
        <v>481</v>
      </c>
      <c r="F18" s="209">
        <v>3.2763</v>
      </c>
      <c r="G18" s="209">
        <v>1.6997</v>
      </c>
      <c r="H18" s="399">
        <f>F18/G19-1</f>
        <v>-0.994566666666667</v>
      </c>
    </row>
    <row r="19" ht="21.95" customHeight="1" spans="1:8">
      <c r="A19" s="408"/>
      <c r="B19" s="210"/>
      <c r="C19" s="204"/>
      <c r="D19" s="407"/>
      <c r="E19" s="206" t="s">
        <v>482</v>
      </c>
      <c r="F19" s="409"/>
      <c r="G19" s="209">
        <v>603</v>
      </c>
      <c r="H19" s="399"/>
    </row>
    <row r="20" ht="21.95" customHeight="1" spans="1:8">
      <c r="A20" s="400" t="s">
        <v>86</v>
      </c>
      <c r="B20" s="396">
        <f>B21+B22+B25</f>
        <v>66476.6</v>
      </c>
      <c r="C20" s="396"/>
      <c r="D20" s="397"/>
      <c r="E20" s="400" t="s">
        <v>88</v>
      </c>
      <c r="F20" s="398">
        <f>+F21+F22+F23+F25</f>
        <v>81417.77</v>
      </c>
      <c r="G20" s="396">
        <f>+G21+G22+G23+G25</f>
        <v>0</v>
      </c>
      <c r="H20" s="399" t="s">
        <v>87</v>
      </c>
    </row>
    <row r="21" ht="21.95" customHeight="1" spans="1:8">
      <c r="A21" s="104" t="s">
        <v>89</v>
      </c>
      <c r="B21" s="154">
        <v>43139.6</v>
      </c>
      <c r="C21" s="410"/>
      <c r="D21" s="410"/>
      <c r="E21" s="104" t="s">
        <v>90</v>
      </c>
      <c r="F21" s="411">
        <v>5417.77</v>
      </c>
      <c r="G21" s="412"/>
      <c r="H21" s="412"/>
    </row>
    <row r="22" ht="21.95" customHeight="1" spans="1:8">
      <c r="A22" s="104" t="s">
        <v>380</v>
      </c>
      <c r="B22" s="154">
        <f>SUM(B23:B24)</f>
        <v>0</v>
      </c>
      <c r="C22" s="410"/>
      <c r="D22" s="410"/>
      <c r="E22" s="104" t="s">
        <v>379</v>
      </c>
      <c r="F22" s="411">
        <v>76000</v>
      </c>
      <c r="G22" s="412"/>
      <c r="H22" s="412"/>
    </row>
    <row r="23" ht="21.95" customHeight="1" spans="1:8">
      <c r="A23" s="104" t="s">
        <v>382</v>
      </c>
      <c r="B23" s="154"/>
      <c r="C23" s="413"/>
      <c r="D23" s="413"/>
      <c r="E23" s="104" t="s">
        <v>455</v>
      </c>
      <c r="F23" s="411">
        <f>F24</f>
        <v>0</v>
      </c>
      <c r="G23" s="412"/>
      <c r="H23" s="412"/>
    </row>
    <row r="24" ht="21.95" customHeight="1" spans="1:8">
      <c r="A24" s="104" t="s">
        <v>383</v>
      </c>
      <c r="B24" s="414"/>
      <c r="C24" s="415"/>
      <c r="D24" s="415"/>
      <c r="E24" s="104" t="s">
        <v>483</v>
      </c>
      <c r="F24" s="416"/>
      <c r="G24" s="412"/>
      <c r="H24" s="412"/>
    </row>
    <row r="25" ht="21.95" customHeight="1" spans="1:8">
      <c r="A25" s="104" t="s">
        <v>484</v>
      </c>
      <c r="B25" s="154">
        <v>23337</v>
      </c>
      <c r="C25" s="413"/>
      <c r="D25" s="413"/>
      <c r="E25" s="104" t="s">
        <v>485</v>
      </c>
      <c r="F25" s="417"/>
      <c r="G25" s="412"/>
      <c r="H25" s="412"/>
    </row>
    <row r="26" ht="21.95" customHeight="1"/>
    <row r="27" ht="21.95" customHeight="1" spans="1:1">
      <c r="A27" s="141"/>
    </row>
    <row r="34" spans="1:8">
      <c r="A34" s="141"/>
      <c r="B34" s="141"/>
      <c r="C34" s="386"/>
      <c r="D34" s="386"/>
      <c r="E34" s="141"/>
      <c r="F34" s="418"/>
      <c r="G34" s="141"/>
      <c r="H34" s="141"/>
    </row>
    <row r="35" spans="1:8">
      <c r="A35" s="141"/>
      <c r="B35" s="141"/>
      <c r="C35" s="386"/>
      <c r="D35" s="386"/>
      <c r="E35" s="141"/>
      <c r="F35" s="418"/>
      <c r="G35" s="141"/>
      <c r="H35" s="141"/>
    </row>
    <row r="36" spans="1:8">
      <c r="A36" s="141"/>
      <c r="B36" s="141"/>
      <c r="C36" s="386"/>
      <c r="D36" s="386"/>
      <c r="E36" s="141"/>
      <c r="F36" s="418"/>
      <c r="G36" s="141"/>
      <c r="H36" s="141"/>
    </row>
    <row r="37" spans="1:8">
      <c r="A37" s="141"/>
      <c r="B37" s="141"/>
      <c r="C37" s="386"/>
      <c r="D37" s="386"/>
      <c r="E37" s="141"/>
      <c r="F37" s="418"/>
      <c r="G37" s="141"/>
      <c r="H37" s="141"/>
    </row>
    <row r="38" spans="1:8">
      <c r="A38" s="141"/>
      <c r="B38" s="141"/>
      <c r="C38" s="386"/>
      <c r="D38" s="386"/>
      <c r="E38" s="141"/>
      <c r="F38" s="418"/>
      <c r="G38" s="141"/>
      <c r="H38" s="141"/>
    </row>
    <row r="39" spans="1:8">
      <c r="A39" s="141"/>
      <c r="B39" s="141"/>
      <c r="C39" s="386"/>
      <c r="D39" s="386"/>
      <c r="E39" s="141"/>
      <c r="F39" s="418"/>
      <c r="G39" s="141"/>
      <c r="H39" s="141"/>
    </row>
    <row r="40" spans="1:8">
      <c r="A40" s="141"/>
      <c r="B40" s="141"/>
      <c r="C40" s="386"/>
      <c r="D40" s="386"/>
      <c r="E40" s="141"/>
      <c r="F40" s="418"/>
      <c r="G40" s="141"/>
      <c r="H40" s="141"/>
    </row>
    <row r="41" spans="1:8">
      <c r="A41" s="141"/>
      <c r="B41" s="141"/>
      <c r="C41" s="386"/>
      <c r="D41" s="386"/>
      <c r="E41" s="141"/>
      <c r="F41" s="418"/>
      <c r="G41" s="141"/>
      <c r="H41" s="141"/>
    </row>
    <row r="42" spans="1:8">
      <c r="A42" s="141"/>
      <c r="B42" s="141"/>
      <c r="C42" s="386"/>
      <c r="D42" s="386"/>
      <c r="E42" s="141"/>
      <c r="F42" s="418"/>
      <c r="G42" s="141"/>
      <c r="H42" s="141"/>
    </row>
  </sheetData>
  <mergeCells count="4">
    <mergeCell ref="A1:B1"/>
    <mergeCell ref="E1:F1"/>
    <mergeCell ref="A2:H2"/>
    <mergeCell ref="A4:E4"/>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K21"/>
  <sheetViews>
    <sheetView workbookViewId="0">
      <selection activeCell="B7" sqref="B7"/>
    </sheetView>
  </sheetViews>
  <sheetFormatPr defaultColWidth="17" defaultRowHeight="14"/>
  <cols>
    <col min="1" max="1" width="32.3727272727273" style="82" customWidth="1"/>
    <col min="2" max="2" width="13.6272727272727" style="371" customWidth="1"/>
    <col min="3" max="3" width="13.6272727272727" style="372" hidden="1" customWidth="1"/>
    <col min="4" max="4" width="14.2545454545455" style="372" customWidth="1"/>
    <col min="5" max="5" width="40.2545454545455" style="373" customWidth="1"/>
    <col min="6" max="6" width="12.8727272727273" style="374" customWidth="1"/>
    <col min="7" max="7" width="12.8727272727273" style="374" hidden="1" customWidth="1"/>
    <col min="8" max="8" width="14.5" style="375" customWidth="1"/>
    <col min="9" max="9" width="9" style="82" customWidth="1"/>
    <col min="10" max="10" width="31.2545454545455" style="82" customWidth="1"/>
    <col min="11" max="11" width="11.2545454545455" style="82" customWidth="1"/>
    <col min="12" max="255" width="9" style="82" customWidth="1"/>
    <col min="256" max="256" width="29.6272727272727" style="82" customWidth="1"/>
    <col min="257" max="257" width="12.7545454545455" style="82" customWidth="1"/>
    <col min="258" max="258" width="29.7545454545455" style="82" customWidth="1"/>
    <col min="259" max="16384" width="17" style="82"/>
  </cols>
  <sheetData>
    <row r="1" ht="17.5" spans="1:4">
      <c r="A1" s="239" t="s">
        <v>486</v>
      </c>
      <c r="B1" s="239"/>
      <c r="C1" s="63"/>
      <c r="D1" s="63"/>
    </row>
    <row r="2" ht="23" spans="1:8">
      <c r="A2" s="240" t="s">
        <v>487</v>
      </c>
      <c r="B2" s="240"/>
      <c r="C2" s="240"/>
      <c r="D2" s="240"/>
      <c r="E2" s="240"/>
      <c r="F2" s="240"/>
      <c r="G2" s="240"/>
      <c r="H2" s="240"/>
    </row>
    <row r="3" s="64" customFormat="1" ht="15" spans="1:8">
      <c r="A3" s="376"/>
      <c r="B3" s="377"/>
      <c r="C3" s="378"/>
      <c r="D3" s="378"/>
      <c r="E3" s="379"/>
      <c r="G3" s="380"/>
      <c r="H3" s="380" t="s">
        <v>2</v>
      </c>
    </row>
    <row r="4" s="64" customFormat="1" ht="35" spans="1:8">
      <c r="A4" s="69" t="s">
        <v>109</v>
      </c>
      <c r="B4" s="69" t="s">
        <v>195</v>
      </c>
      <c r="C4" s="71" t="s">
        <v>175</v>
      </c>
      <c r="D4" s="92" t="s">
        <v>6</v>
      </c>
      <c r="E4" s="71" t="s">
        <v>110</v>
      </c>
      <c r="F4" s="93" t="s">
        <v>195</v>
      </c>
      <c r="G4" s="71" t="s">
        <v>175</v>
      </c>
      <c r="H4" s="92" t="s">
        <v>6</v>
      </c>
    </row>
    <row r="5" s="64" customFormat="1" ht="21.95" customHeight="1" spans="1:8">
      <c r="A5" s="69" t="s">
        <v>11</v>
      </c>
      <c r="B5" s="94">
        <f>B6+B18</f>
        <v>1441</v>
      </c>
      <c r="C5" s="94">
        <f>C6+C18</f>
        <v>1947</v>
      </c>
      <c r="D5" s="95"/>
      <c r="E5" s="71" t="s">
        <v>11</v>
      </c>
      <c r="F5" s="96">
        <f>F6+F19</f>
        <v>1441</v>
      </c>
      <c r="G5" s="95">
        <f>G6+G18</f>
        <v>1947</v>
      </c>
      <c r="H5" s="97"/>
    </row>
    <row r="6" s="64" customFormat="1" ht="21.95" customHeight="1" spans="1:8">
      <c r="A6" s="98" t="s">
        <v>13</v>
      </c>
      <c r="B6" s="99">
        <f>SUM(B7:B9)</f>
        <v>1000</v>
      </c>
      <c r="C6" s="100">
        <f>SUM(C7:C10)</f>
        <v>1441</v>
      </c>
      <c r="D6" s="101">
        <f>B6/C6-1</f>
        <v>-0.306037473976405</v>
      </c>
      <c r="E6" s="102" t="s">
        <v>14</v>
      </c>
      <c r="F6" s="103">
        <f>F7+F10+F14+F16</f>
        <v>1041</v>
      </c>
      <c r="G6" s="100">
        <f>G7+G10+G14+G16</f>
        <v>1206</v>
      </c>
      <c r="H6" s="101">
        <f>F6/G6-1</f>
        <v>-0.13681592039801</v>
      </c>
    </row>
    <row r="7" s="64" customFormat="1" ht="21.95" customHeight="1" spans="1:8">
      <c r="A7" s="104" t="s">
        <v>153</v>
      </c>
      <c r="B7" s="105">
        <v>1000</v>
      </c>
      <c r="C7" s="106">
        <v>1000</v>
      </c>
      <c r="D7" s="107">
        <f>B7/C7-1</f>
        <v>0</v>
      </c>
      <c r="E7" s="108" t="s">
        <v>154</v>
      </c>
      <c r="F7" s="109"/>
      <c r="G7" s="110"/>
      <c r="H7" s="101"/>
    </row>
    <row r="8" s="64" customFormat="1" ht="21.95" customHeight="1" spans="1:8">
      <c r="A8" s="104" t="s">
        <v>155</v>
      </c>
      <c r="B8" s="105"/>
      <c r="C8" s="110"/>
      <c r="D8" s="110"/>
      <c r="E8" s="108" t="s">
        <v>156</v>
      </c>
      <c r="F8" s="109"/>
      <c r="G8" s="110"/>
      <c r="H8" s="101"/>
    </row>
    <row r="9" s="64" customFormat="1" ht="21.95" customHeight="1" spans="1:8">
      <c r="A9" s="104" t="s">
        <v>157</v>
      </c>
      <c r="B9" s="105"/>
      <c r="C9" s="110">
        <v>441</v>
      </c>
      <c r="D9" s="107">
        <f>B9/C9-1</f>
        <v>-1</v>
      </c>
      <c r="E9" s="108" t="s">
        <v>158</v>
      </c>
      <c r="F9" s="109"/>
      <c r="G9" s="110"/>
      <c r="H9" s="101"/>
    </row>
    <row r="10" s="64" customFormat="1" ht="21.95" customHeight="1" spans="1:8">
      <c r="A10" s="111" t="s">
        <v>159</v>
      </c>
      <c r="B10" s="112"/>
      <c r="C10" s="113">
        <v>0</v>
      </c>
      <c r="D10" s="110"/>
      <c r="E10" s="108" t="s">
        <v>160</v>
      </c>
      <c r="F10" s="109"/>
      <c r="G10" s="110"/>
      <c r="H10" s="101" t="s">
        <v>87</v>
      </c>
    </row>
    <row r="11" s="64" customFormat="1" ht="21.95" customHeight="1" spans="1:11">
      <c r="A11" s="114"/>
      <c r="B11" s="115"/>
      <c r="C11" s="116"/>
      <c r="D11" s="116"/>
      <c r="E11" s="108" t="s">
        <v>161</v>
      </c>
      <c r="F11" s="109"/>
      <c r="G11" s="110"/>
      <c r="H11" s="101" t="s">
        <v>87</v>
      </c>
      <c r="J11" s="382"/>
      <c r="K11" s="382"/>
    </row>
    <row r="12" s="64" customFormat="1" ht="21.95" customHeight="1" spans="1:11">
      <c r="A12" s="117"/>
      <c r="B12" s="118"/>
      <c r="C12" s="119"/>
      <c r="D12" s="119"/>
      <c r="E12" s="108" t="s">
        <v>162</v>
      </c>
      <c r="F12" s="109"/>
      <c r="G12" s="110"/>
      <c r="H12" s="101"/>
      <c r="J12" s="382"/>
      <c r="K12" s="382"/>
    </row>
    <row r="13" s="64" customFormat="1" ht="21.95" customHeight="1" spans="1:11">
      <c r="A13" s="120"/>
      <c r="B13" s="121"/>
      <c r="C13" s="122"/>
      <c r="D13" s="122"/>
      <c r="E13" s="108" t="s">
        <v>163</v>
      </c>
      <c r="F13" s="109"/>
      <c r="G13" s="110"/>
      <c r="H13" s="101"/>
      <c r="J13" s="383"/>
      <c r="K13" s="382"/>
    </row>
    <row r="14" s="64" customFormat="1" ht="21.95" customHeight="1" spans="1:11">
      <c r="A14" s="123"/>
      <c r="B14" s="124"/>
      <c r="C14" s="125"/>
      <c r="D14" s="125"/>
      <c r="E14" s="108" t="s">
        <v>164</v>
      </c>
      <c r="F14" s="109"/>
      <c r="G14" s="110"/>
      <c r="H14" s="101"/>
      <c r="J14" s="382"/>
      <c r="K14" s="382"/>
    </row>
    <row r="15" s="64" customFormat="1" ht="21.95" customHeight="1" spans="1:8">
      <c r="A15" s="123"/>
      <c r="B15" s="124"/>
      <c r="C15" s="125"/>
      <c r="D15" s="125"/>
      <c r="E15" s="108" t="s">
        <v>165</v>
      </c>
      <c r="F15" s="109"/>
      <c r="G15" s="110"/>
      <c r="H15" s="101"/>
    </row>
    <row r="16" s="64" customFormat="1" ht="21.95" customHeight="1" spans="1:8">
      <c r="A16" s="123"/>
      <c r="B16" s="124"/>
      <c r="C16" s="125"/>
      <c r="D16" s="125"/>
      <c r="E16" s="108" t="s">
        <v>166</v>
      </c>
      <c r="F16" s="103">
        <f>SUM(F17)</f>
        <v>1041</v>
      </c>
      <c r="G16" s="100">
        <f>SUM(G17)</f>
        <v>1206</v>
      </c>
      <c r="H16" s="101">
        <f>F16/G16-1</f>
        <v>-0.13681592039801</v>
      </c>
    </row>
    <row r="17" s="64" customFormat="1" ht="21.95" customHeight="1" spans="1:8">
      <c r="A17" s="123"/>
      <c r="B17" s="124"/>
      <c r="C17" s="125"/>
      <c r="D17" s="125"/>
      <c r="E17" s="126" t="s">
        <v>167</v>
      </c>
      <c r="F17" s="109">
        <f>600+441</f>
        <v>1041</v>
      </c>
      <c r="G17" s="110">
        <v>1206</v>
      </c>
      <c r="H17" s="101">
        <f>F17/G17-1</f>
        <v>-0.13681592039801</v>
      </c>
    </row>
    <row r="18" s="64" customFormat="1" ht="21.95" customHeight="1" spans="1:8">
      <c r="A18" s="127" t="s">
        <v>86</v>
      </c>
      <c r="B18" s="128">
        <v>441</v>
      </c>
      <c r="C18" s="129">
        <v>506</v>
      </c>
      <c r="D18" s="95"/>
      <c r="E18" s="102" t="s">
        <v>88</v>
      </c>
      <c r="F18" s="96">
        <f>+F19+F20</f>
        <v>400</v>
      </c>
      <c r="G18" s="95">
        <f>G19+G20</f>
        <v>741</v>
      </c>
      <c r="H18" s="97"/>
    </row>
    <row r="19" s="64" customFormat="1" ht="21.95" customHeight="1" spans="1:8">
      <c r="A19" s="130" t="s">
        <v>488</v>
      </c>
      <c r="B19" s="128">
        <v>441</v>
      </c>
      <c r="C19" s="129">
        <v>506</v>
      </c>
      <c r="D19" s="129"/>
      <c r="E19" s="131" t="s">
        <v>489</v>
      </c>
      <c r="F19" s="129">
        <v>400</v>
      </c>
      <c r="G19" s="129">
        <v>300</v>
      </c>
      <c r="H19" s="132"/>
    </row>
    <row r="20" s="64" customFormat="1" ht="21.95" customHeight="1" spans="1:8">
      <c r="A20" s="133"/>
      <c r="B20" s="134"/>
      <c r="C20" s="135"/>
      <c r="D20" s="135"/>
      <c r="E20" s="131" t="s">
        <v>459</v>
      </c>
      <c r="F20" s="136"/>
      <c r="G20" s="136">
        <v>441</v>
      </c>
      <c r="H20" s="132"/>
    </row>
    <row r="21" ht="21.95" customHeight="1" spans="1:7">
      <c r="A21" s="163" t="s">
        <v>87</v>
      </c>
      <c r="B21" s="163"/>
      <c r="C21" s="163"/>
      <c r="D21" s="163"/>
      <c r="E21" s="163"/>
      <c r="F21" s="163"/>
      <c r="G21" s="381"/>
    </row>
  </sheetData>
  <mergeCells count="3">
    <mergeCell ref="A1:B1"/>
    <mergeCell ref="A2:H2"/>
    <mergeCell ref="A21:F21"/>
  </mergeCells>
  <pageMargins left="0.7" right="0.7" top="0.75" bottom="0.75" header="0.3" footer="0.3"/>
  <pageSetup paperSize="9" scale="91" fitToHeight="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D34"/>
  <sheetViews>
    <sheetView workbookViewId="0">
      <selection activeCell="A18" sqref="A18:D18"/>
    </sheetView>
  </sheetViews>
  <sheetFormatPr defaultColWidth="9" defaultRowHeight="15" outlineLevelCol="3"/>
  <cols>
    <col min="1" max="1" width="37.6272727272727" style="61" customWidth="1"/>
    <col min="2" max="2" width="13.5" style="62" customWidth="1"/>
    <col min="3" max="3" width="37.6272727272727" style="62" customWidth="1"/>
    <col min="4" max="4" width="13.5" style="62" customWidth="1"/>
    <col min="5" max="6" width="9" style="62"/>
    <col min="7" max="7" width="31.6272727272727" style="62" customWidth="1"/>
    <col min="8" max="8" width="9" style="62"/>
    <col min="9" max="9" width="31.6272727272727" style="62" customWidth="1"/>
    <col min="10" max="256" width="9" style="62"/>
    <col min="257" max="257" width="42.5" style="62" customWidth="1"/>
    <col min="258" max="258" width="16.2545454545455" style="62" customWidth="1"/>
    <col min="259" max="259" width="40" style="62" customWidth="1"/>
    <col min="260" max="260" width="17.8727272727273" style="62" customWidth="1"/>
    <col min="261" max="262" width="9" style="62"/>
    <col min="263" max="263" width="31.6272727272727" style="62" customWidth="1"/>
    <col min="264" max="264" width="9" style="62"/>
    <col min="265" max="265" width="31.6272727272727" style="62" customWidth="1"/>
    <col min="266" max="512" width="9" style="62"/>
    <col min="513" max="513" width="42.5" style="62" customWidth="1"/>
    <col min="514" max="514" width="16.2545454545455" style="62" customWidth="1"/>
    <col min="515" max="515" width="40" style="62" customWidth="1"/>
    <col min="516" max="516" width="17.8727272727273" style="62" customWidth="1"/>
    <col min="517" max="518" width="9" style="62"/>
    <col min="519" max="519" width="31.6272727272727" style="62" customWidth="1"/>
    <col min="520" max="520" width="9" style="62"/>
    <col min="521" max="521" width="31.6272727272727" style="62" customWidth="1"/>
    <col min="522" max="768" width="9" style="62"/>
    <col min="769" max="769" width="42.5" style="62" customWidth="1"/>
    <col min="770" max="770" width="16.2545454545455" style="62" customWidth="1"/>
    <col min="771" max="771" width="40" style="62" customWidth="1"/>
    <col min="772" max="772" width="17.8727272727273" style="62" customWidth="1"/>
    <col min="773" max="774" width="9" style="62"/>
    <col min="775" max="775" width="31.6272727272727" style="62" customWidth="1"/>
    <col min="776" max="776" width="9" style="62"/>
    <col min="777" max="777" width="31.6272727272727" style="62" customWidth="1"/>
    <col min="778" max="1024" width="9" style="62"/>
    <col min="1025" max="1025" width="42.5" style="62" customWidth="1"/>
    <col min="1026" max="1026" width="16.2545454545455" style="62" customWidth="1"/>
    <col min="1027" max="1027" width="40" style="62" customWidth="1"/>
    <col min="1028" max="1028" width="17.8727272727273" style="62" customWidth="1"/>
    <col min="1029" max="1030" width="9" style="62"/>
    <col min="1031" max="1031" width="31.6272727272727" style="62" customWidth="1"/>
    <col min="1032" max="1032" width="9" style="62"/>
    <col min="1033" max="1033" width="31.6272727272727" style="62" customWidth="1"/>
    <col min="1034" max="1280" width="9" style="62"/>
    <col min="1281" max="1281" width="42.5" style="62" customWidth="1"/>
    <col min="1282" max="1282" width="16.2545454545455" style="62" customWidth="1"/>
    <col min="1283" max="1283" width="40" style="62" customWidth="1"/>
    <col min="1284" max="1284" width="17.8727272727273" style="62" customWidth="1"/>
    <col min="1285" max="1286" width="9" style="62"/>
    <col min="1287" max="1287" width="31.6272727272727" style="62" customWidth="1"/>
    <col min="1288" max="1288" width="9" style="62"/>
    <col min="1289" max="1289" width="31.6272727272727" style="62" customWidth="1"/>
    <col min="1290" max="1536" width="9" style="62"/>
    <col min="1537" max="1537" width="42.5" style="62" customWidth="1"/>
    <col min="1538" max="1538" width="16.2545454545455" style="62" customWidth="1"/>
    <col min="1539" max="1539" width="40" style="62" customWidth="1"/>
    <col min="1540" max="1540" width="17.8727272727273" style="62" customWidth="1"/>
    <col min="1541" max="1542" width="9" style="62"/>
    <col min="1543" max="1543" width="31.6272727272727" style="62" customWidth="1"/>
    <col min="1544" max="1544" width="9" style="62"/>
    <col min="1545" max="1545" width="31.6272727272727" style="62" customWidth="1"/>
    <col min="1546" max="1792" width="9" style="62"/>
    <col min="1793" max="1793" width="42.5" style="62" customWidth="1"/>
    <col min="1794" max="1794" width="16.2545454545455" style="62" customWidth="1"/>
    <col min="1795" max="1795" width="40" style="62" customWidth="1"/>
    <col min="1796" max="1796" width="17.8727272727273" style="62" customWidth="1"/>
    <col min="1797" max="1798" width="9" style="62"/>
    <col min="1799" max="1799" width="31.6272727272727" style="62" customWidth="1"/>
    <col min="1800" max="1800" width="9" style="62"/>
    <col min="1801" max="1801" width="31.6272727272727" style="62" customWidth="1"/>
    <col min="1802" max="2048" width="9" style="62"/>
    <col min="2049" max="2049" width="42.5" style="62" customWidth="1"/>
    <col min="2050" max="2050" width="16.2545454545455" style="62" customWidth="1"/>
    <col min="2051" max="2051" width="40" style="62" customWidth="1"/>
    <col min="2052" max="2052" width="17.8727272727273" style="62" customWidth="1"/>
    <col min="2053" max="2054" width="9" style="62"/>
    <col min="2055" max="2055" width="31.6272727272727" style="62" customWidth="1"/>
    <col min="2056" max="2056" width="9" style="62"/>
    <col min="2057" max="2057" width="31.6272727272727" style="62" customWidth="1"/>
    <col min="2058" max="2304" width="9" style="62"/>
    <col min="2305" max="2305" width="42.5" style="62" customWidth="1"/>
    <col min="2306" max="2306" width="16.2545454545455" style="62" customWidth="1"/>
    <col min="2307" max="2307" width="40" style="62" customWidth="1"/>
    <col min="2308" max="2308" width="17.8727272727273" style="62" customWidth="1"/>
    <col min="2309" max="2310" width="9" style="62"/>
    <col min="2311" max="2311" width="31.6272727272727" style="62" customWidth="1"/>
    <col min="2312" max="2312" width="9" style="62"/>
    <col min="2313" max="2313" width="31.6272727272727" style="62" customWidth="1"/>
    <col min="2314" max="2560" width="9" style="62"/>
    <col min="2561" max="2561" width="42.5" style="62" customWidth="1"/>
    <col min="2562" max="2562" width="16.2545454545455" style="62" customWidth="1"/>
    <col min="2563" max="2563" width="40" style="62" customWidth="1"/>
    <col min="2564" max="2564" width="17.8727272727273" style="62" customWidth="1"/>
    <col min="2565" max="2566" width="9" style="62"/>
    <col min="2567" max="2567" width="31.6272727272727" style="62" customWidth="1"/>
    <col min="2568" max="2568" width="9" style="62"/>
    <col min="2569" max="2569" width="31.6272727272727" style="62" customWidth="1"/>
    <col min="2570" max="2816" width="9" style="62"/>
    <col min="2817" max="2817" width="42.5" style="62" customWidth="1"/>
    <col min="2818" max="2818" width="16.2545454545455" style="62" customWidth="1"/>
    <col min="2819" max="2819" width="40" style="62" customWidth="1"/>
    <col min="2820" max="2820" width="17.8727272727273" style="62" customWidth="1"/>
    <col min="2821" max="2822" width="9" style="62"/>
    <col min="2823" max="2823" width="31.6272727272727" style="62" customWidth="1"/>
    <col min="2824" max="2824" width="9" style="62"/>
    <col min="2825" max="2825" width="31.6272727272727" style="62" customWidth="1"/>
    <col min="2826" max="3072" width="9" style="62"/>
    <col min="3073" max="3073" width="42.5" style="62" customWidth="1"/>
    <col min="3074" max="3074" width="16.2545454545455" style="62" customWidth="1"/>
    <col min="3075" max="3075" width="40" style="62" customWidth="1"/>
    <col min="3076" max="3076" width="17.8727272727273" style="62" customWidth="1"/>
    <col min="3077" max="3078" width="9" style="62"/>
    <col min="3079" max="3079" width="31.6272727272727" style="62" customWidth="1"/>
    <col min="3080" max="3080" width="9" style="62"/>
    <col min="3081" max="3081" width="31.6272727272727" style="62" customWidth="1"/>
    <col min="3082" max="3328" width="9" style="62"/>
    <col min="3329" max="3329" width="42.5" style="62" customWidth="1"/>
    <col min="3330" max="3330" width="16.2545454545455" style="62" customWidth="1"/>
    <col min="3331" max="3331" width="40" style="62" customWidth="1"/>
    <col min="3332" max="3332" width="17.8727272727273" style="62" customWidth="1"/>
    <col min="3333" max="3334" width="9" style="62"/>
    <col min="3335" max="3335" width="31.6272727272727" style="62" customWidth="1"/>
    <col min="3336" max="3336" width="9" style="62"/>
    <col min="3337" max="3337" width="31.6272727272727" style="62" customWidth="1"/>
    <col min="3338" max="3584" width="9" style="62"/>
    <col min="3585" max="3585" width="42.5" style="62" customWidth="1"/>
    <col min="3586" max="3586" width="16.2545454545455" style="62" customWidth="1"/>
    <col min="3587" max="3587" width="40" style="62" customWidth="1"/>
    <col min="3588" max="3588" width="17.8727272727273" style="62" customWidth="1"/>
    <col min="3589" max="3590" width="9" style="62"/>
    <col min="3591" max="3591" width="31.6272727272727" style="62" customWidth="1"/>
    <col min="3592" max="3592" width="9" style="62"/>
    <col min="3593" max="3593" width="31.6272727272727" style="62" customWidth="1"/>
    <col min="3594" max="3840" width="9" style="62"/>
    <col min="3841" max="3841" width="42.5" style="62" customWidth="1"/>
    <col min="3842" max="3842" width="16.2545454545455" style="62" customWidth="1"/>
    <col min="3843" max="3843" width="40" style="62" customWidth="1"/>
    <col min="3844" max="3844" width="17.8727272727273" style="62" customWidth="1"/>
    <col min="3845" max="3846" width="9" style="62"/>
    <col min="3847" max="3847" width="31.6272727272727" style="62" customWidth="1"/>
    <col min="3848" max="3848" width="9" style="62"/>
    <col min="3849" max="3849" width="31.6272727272727" style="62" customWidth="1"/>
    <col min="3850" max="4096" width="9" style="62"/>
    <col min="4097" max="4097" width="42.5" style="62" customWidth="1"/>
    <col min="4098" max="4098" width="16.2545454545455" style="62" customWidth="1"/>
    <col min="4099" max="4099" width="40" style="62" customWidth="1"/>
    <col min="4100" max="4100" width="17.8727272727273" style="62" customWidth="1"/>
    <col min="4101" max="4102" width="9" style="62"/>
    <col min="4103" max="4103" width="31.6272727272727" style="62" customWidth="1"/>
    <col min="4104" max="4104" width="9" style="62"/>
    <col min="4105" max="4105" width="31.6272727272727" style="62" customWidth="1"/>
    <col min="4106" max="4352" width="9" style="62"/>
    <col min="4353" max="4353" width="42.5" style="62" customWidth="1"/>
    <col min="4354" max="4354" width="16.2545454545455" style="62" customWidth="1"/>
    <col min="4355" max="4355" width="40" style="62" customWidth="1"/>
    <col min="4356" max="4356" width="17.8727272727273" style="62" customWidth="1"/>
    <col min="4357" max="4358" width="9" style="62"/>
    <col min="4359" max="4359" width="31.6272727272727" style="62" customWidth="1"/>
    <col min="4360" max="4360" width="9" style="62"/>
    <col min="4361" max="4361" width="31.6272727272727" style="62" customWidth="1"/>
    <col min="4362" max="4608" width="9" style="62"/>
    <col min="4609" max="4609" width="42.5" style="62" customWidth="1"/>
    <col min="4610" max="4610" width="16.2545454545455" style="62" customWidth="1"/>
    <col min="4611" max="4611" width="40" style="62" customWidth="1"/>
    <col min="4612" max="4612" width="17.8727272727273" style="62" customWidth="1"/>
    <col min="4613" max="4614" width="9" style="62"/>
    <col min="4615" max="4615" width="31.6272727272727" style="62" customWidth="1"/>
    <col min="4616" max="4616" width="9" style="62"/>
    <col min="4617" max="4617" width="31.6272727272727" style="62" customWidth="1"/>
    <col min="4618" max="4864" width="9" style="62"/>
    <col min="4865" max="4865" width="42.5" style="62" customWidth="1"/>
    <col min="4866" max="4866" width="16.2545454545455" style="62" customWidth="1"/>
    <col min="4867" max="4867" width="40" style="62" customWidth="1"/>
    <col min="4868" max="4868" width="17.8727272727273" style="62" customWidth="1"/>
    <col min="4869" max="4870" width="9" style="62"/>
    <col min="4871" max="4871" width="31.6272727272727" style="62" customWidth="1"/>
    <col min="4872" max="4872" width="9" style="62"/>
    <col min="4873" max="4873" width="31.6272727272727" style="62" customWidth="1"/>
    <col min="4874" max="5120" width="9" style="62"/>
    <col min="5121" max="5121" width="42.5" style="62" customWidth="1"/>
    <col min="5122" max="5122" width="16.2545454545455" style="62" customWidth="1"/>
    <col min="5123" max="5123" width="40" style="62" customWidth="1"/>
    <col min="5124" max="5124" width="17.8727272727273" style="62" customWidth="1"/>
    <col min="5125" max="5126" width="9" style="62"/>
    <col min="5127" max="5127" width="31.6272727272727" style="62" customWidth="1"/>
    <col min="5128" max="5128" width="9" style="62"/>
    <col min="5129" max="5129" width="31.6272727272727" style="62" customWidth="1"/>
    <col min="5130" max="5376" width="9" style="62"/>
    <col min="5377" max="5377" width="42.5" style="62" customWidth="1"/>
    <col min="5378" max="5378" width="16.2545454545455" style="62" customWidth="1"/>
    <col min="5379" max="5379" width="40" style="62" customWidth="1"/>
    <col min="5380" max="5380" width="17.8727272727273" style="62" customWidth="1"/>
    <col min="5381" max="5382" width="9" style="62"/>
    <col min="5383" max="5383" width="31.6272727272727" style="62" customWidth="1"/>
    <col min="5384" max="5384" width="9" style="62"/>
    <col min="5385" max="5385" width="31.6272727272727" style="62" customWidth="1"/>
    <col min="5386" max="5632" width="9" style="62"/>
    <col min="5633" max="5633" width="42.5" style="62" customWidth="1"/>
    <col min="5634" max="5634" width="16.2545454545455" style="62" customWidth="1"/>
    <col min="5635" max="5635" width="40" style="62" customWidth="1"/>
    <col min="5636" max="5636" width="17.8727272727273" style="62" customWidth="1"/>
    <col min="5637" max="5638" width="9" style="62"/>
    <col min="5639" max="5639" width="31.6272727272727" style="62" customWidth="1"/>
    <col min="5640" max="5640" width="9" style="62"/>
    <col min="5641" max="5641" width="31.6272727272727" style="62" customWidth="1"/>
    <col min="5642" max="5888" width="9" style="62"/>
    <col min="5889" max="5889" width="42.5" style="62" customWidth="1"/>
    <col min="5890" max="5890" width="16.2545454545455" style="62" customWidth="1"/>
    <col min="5891" max="5891" width="40" style="62" customWidth="1"/>
    <col min="5892" max="5892" width="17.8727272727273" style="62" customWidth="1"/>
    <col min="5893" max="5894" width="9" style="62"/>
    <col min="5895" max="5895" width="31.6272727272727" style="62" customWidth="1"/>
    <col min="5896" max="5896" width="9" style="62"/>
    <col min="5897" max="5897" width="31.6272727272727" style="62" customWidth="1"/>
    <col min="5898" max="6144" width="9" style="62"/>
    <col min="6145" max="6145" width="42.5" style="62" customWidth="1"/>
    <col min="6146" max="6146" width="16.2545454545455" style="62" customWidth="1"/>
    <col min="6147" max="6147" width="40" style="62" customWidth="1"/>
    <col min="6148" max="6148" width="17.8727272727273" style="62" customWidth="1"/>
    <col min="6149" max="6150" width="9" style="62"/>
    <col min="6151" max="6151" width="31.6272727272727" style="62" customWidth="1"/>
    <col min="6152" max="6152" width="9" style="62"/>
    <col min="6153" max="6153" width="31.6272727272727" style="62" customWidth="1"/>
    <col min="6154" max="6400" width="9" style="62"/>
    <col min="6401" max="6401" width="42.5" style="62" customWidth="1"/>
    <col min="6402" max="6402" width="16.2545454545455" style="62" customWidth="1"/>
    <col min="6403" max="6403" width="40" style="62" customWidth="1"/>
    <col min="6404" max="6404" width="17.8727272727273" style="62" customWidth="1"/>
    <col min="6405" max="6406" width="9" style="62"/>
    <col min="6407" max="6407" width="31.6272727272727" style="62" customWidth="1"/>
    <col min="6408" max="6408" width="9" style="62"/>
    <col min="6409" max="6409" width="31.6272727272727" style="62" customWidth="1"/>
    <col min="6410" max="6656" width="9" style="62"/>
    <col min="6657" max="6657" width="42.5" style="62" customWidth="1"/>
    <col min="6658" max="6658" width="16.2545454545455" style="62" customWidth="1"/>
    <col min="6659" max="6659" width="40" style="62" customWidth="1"/>
    <col min="6660" max="6660" width="17.8727272727273" style="62" customWidth="1"/>
    <col min="6661" max="6662" width="9" style="62"/>
    <col min="6663" max="6663" width="31.6272727272727" style="62" customWidth="1"/>
    <col min="6664" max="6664" width="9" style="62"/>
    <col min="6665" max="6665" width="31.6272727272727" style="62" customWidth="1"/>
    <col min="6666" max="6912" width="9" style="62"/>
    <col min="6913" max="6913" width="42.5" style="62" customWidth="1"/>
    <col min="6914" max="6914" width="16.2545454545455" style="62" customWidth="1"/>
    <col min="6915" max="6915" width="40" style="62" customWidth="1"/>
    <col min="6916" max="6916" width="17.8727272727273" style="62" customWidth="1"/>
    <col min="6917" max="6918" width="9" style="62"/>
    <col min="6919" max="6919" width="31.6272727272727" style="62" customWidth="1"/>
    <col min="6920" max="6920" width="9" style="62"/>
    <col min="6921" max="6921" width="31.6272727272727" style="62" customWidth="1"/>
    <col min="6922" max="7168" width="9" style="62"/>
    <col min="7169" max="7169" width="42.5" style="62" customWidth="1"/>
    <col min="7170" max="7170" width="16.2545454545455" style="62" customWidth="1"/>
    <col min="7171" max="7171" width="40" style="62" customWidth="1"/>
    <col min="7172" max="7172" width="17.8727272727273" style="62" customWidth="1"/>
    <col min="7173" max="7174" width="9" style="62"/>
    <col min="7175" max="7175" width="31.6272727272727" style="62" customWidth="1"/>
    <col min="7176" max="7176" width="9" style="62"/>
    <col min="7177" max="7177" width="31.6272727272727" style="62" customWidth="1"/>
    <col min="7178" max="7424" width="9" style="62"/>
    <col min="7425" max="7425" width="42.5" style="62" customWidth="1"/>
    <col min="7426" max="7426" width="16.2545454545455" style="62" customWidth="1"/>
    <col min="7427" max="7427" width="40" style="62" customWidth="1"/>
    <col min="7428" max="7428" width="17.8727272727273" style="62" customWidth="1"/>
    <col min="7429" max="7430" width="9" style="62"/>
    <col min="7431" max="7431" width="31.6272727272727" style="62" customWidth="1"/>
    <col min="7432" max="7432" width="9" style="62"/>
    <col min="7433" max="7433" width="31.6272727272727" style="62" customWidth="1"/>
    <col min="7434" max="7680" width="9" style="62"/>
    <col min="7681" max="7681" width="42.5" style="62" customWidth="1"/>
    <col min="7682" max="7682" width="16.2545454545455" style="62" customWidth="1"/>
    <col min="7683" max="7683" width="40" style="62" customWidth="1"/>
    <col min="7684" max="7684" width="17.8727272727273" style="62" customWidth="1"/>
    <col min="7685" max="7686" width="9" style="62"/>
    <col min="7687" max="7687" width="31.6272727272727" style="62" customWidth="1"/>
    <col min="7688" max="7688" width="9" style="62"/>
    <col min="7689" max="7689" width="31.6272727272727" style="62" customWidth="1"/>
    <col min="7690" max="7936" width="9" style="62"/>
    <col min="7937" max="7937" width="42.5" style="62" customWidth="1"/>
    <col min="7938" max="7938" width="16.2545454545455" style="62" customWidth="1"/>
    <col min="7939" max="7939" width="40" style="62" customWidth="1"/>
    <col min="7940" max="7940" width="17.8727272727273" style="62" customWidth="1"/>
    <col min="7941" max="7942" width="9" style="62"/>
    <col min="7943" max="7943" width="31.6272727272727" style="62" customWidth="1"/>
    <col min="7944" max="7944" width="9" style="62"/>
    <col min="7945" max="7945" width="31.6272727272727" style="62" customWidth="1"/>
    <col min="7946" max="8192" width="9" style="62"/>
    <col min="8193" max="8193" width="42.5" style="62" customWidth="1"/>
    <col min="8194" max="8194" width="16.2545454545455" style="62" customWidth="1"/>
    <col min="8195" max="8195" width="40" style="62" customWidth="1"/>
    <col min="8196" max="8196" width="17.8727272727273" style="62" customWidth="1"/>
    <col min="8197" max="8198" width="9" style="62"/>
    <col min="8199" max="8199" width="31.6272727272727" style="62" customWidth="1"/>
    <col min="8200" max="8200" width="9" style="62"/>
    <col min="8201" max="8201" width="31.6272727272727" style="62" customWidth="1"/>
    <col min="8202" max="8448" width="9" style="62"/>
    <col min="8449" max="8449" width="42.5" style="62" customWidth="1"/>
    <col min="8450" max="8450" width="16.2545454545455" style="62" customWidth="1"/>
    <col min="8451" max="8451" width="40" style="62" customWidth="1"/>
    <col min="8452" max="8452" width="17.8727272727273" style="62" customWidth="1"/>
    <col min="8453" max="8454" width="9" style="62"/>
    <col min="8455" max="8455" width="31.6272727272727" style="62" customWidth="1"/>
    <col min="8456" max="8456" width="9" style="62"/>
    <col min="8457" max="8457" width="31.6272727272727" style="62" customWidth="1"/>
    <col min="8458" max="8704" width="9" style="62"/>
    <col min="8705" max="8705" width="42.5" style="62" customWidth="1"/>
    <col min="8706" max="8706" width="16.2545454545455" style="62" customWidth="1"/>
    <col min="8707" max="8707" width="40" style="62" customWidth="1"/>
    <col min="8708" max="8708" width="17.8727272727273" style="62" customWidth="1"/>
    <col min="8709" max="8710" width="9" style="62"/>
    <col min="8711" max="8711" width="31.6272727272727" style="62" customWidth="1"/>
    <col min="8712" max="8712" width="9" style="62"/>
    <col min="8713" max="8713" width="31.6272727272727" style="62" customWidth="1"/>
    <col min="8714" max="8960" width="9" style="62"/>
    <col min="8961" max="8961" width="42.5" style="62" customWidth="1"/>
    <col min="8962" max="8962" width="16.2545454545455" style="62" customWidth="1"/>
    <col min="8963" max="8963" width="40" style="62" customWidth="1"/>
    <col min="8964" max="8964" width="17.8727272727273" style="62" customWidth="1"/>
    <col min="8965" max="8966" width="9" style="62"/>
    <col min="8967" max="8967" width="31.6272727272727" style="62" customWidth="1"/>
    <col min="8968" max="8968" width="9" style="62"/>
    <col min="8969" max="8969" width="31.6272727272727" style="62" customWidth="1"/>
    <col min="8970" max="9216" width="9" style="62"/>
    <col min="9217" max="9217" width="42.5" style="62" customWidth="1"/>
    <col min="9218" max="9218" width="16.2545454545455" style="62" customWidth="1"/>
    <col min="9219" max="9219" width="40" style="62" customWidth="1"/>
    <col min="9220" max="9220" width="17.8727272727273" style="62" customWidth="1"/>
    <col min="9221" max="9222" width="9" style="62"/>
    <col min="9223" max="9223" width="31.6272727272727" style="62" customWidth="1"/>
    <col min="9224" max="9224" width="9" style="62"/>
    <col min="9225" max="9225" width="31.6272727272727" style="62" customWidth="1"/>
    <col min="9226" max="9472" width="9" style="62"/>
    <col min="9473" max="9473" width="42.5" style="62" customWidth="1"/>
    <col min="9474" max="9474" width="16.2545454545455" style="62" customWidth="1"/>
    <col min="9475" max="9475" width="40" style="62" customWidth="1"/>
    <col min="9476" max="9476" width="17.8727272727273" style="62" customWidth="1"/>
    <col min="9477" max="9478" width="9" style="62"/>
    <col min="9479" max="9479" width="31.6272727272727" style="62" customWidth="1"/>
    <col min="9480" max="9480" width="9" style="62"/>
    <col min="9481" max="9481" width="31.6272727272727" style="62" customWidth="1"/>
    <col min="9482" max="9728" width="9" style="62"/>
    <col min="9729" max="9729" width="42.5" style="62" customWidth="1"/>
    <col min="9730" max="9730" width="16.2545454545455" style="62" customWidth="1"/>
    <col min="9731" max="9731" width="40" style="62" customWidth="1"/>
    <col min="9732" max="9732" width="17.8727272727273" style="62" customWidth="1"/>
    <col min="9733" max="9734" width="9" style="62"/>
    <col min="9735" max="9735" width="31.6272727272727" style="62" customWidth="1"/>
    <col min="9736" max="9736" width="9" style="62"/>
    <col min="9737" max="9737" width="31.6272727272727" style="62" customWidth="1"/>
    <col min="9738" max="9984" width="9" style="62"/>
    <col min="9985" max="9985" width="42.5" style="62" customWidth="1"/>
    <col min="9986" max="9986" width="16.2545454545455" style="62" customWidth="1"/>
    <col min="9987" max="9987" width="40" style="62" customWidth="1"/>
    <col min="9988" max="9988" width="17.8727272727273" style="62" customWidth="1"/>
    <col min="9989" max="9990" width="9" style="62"/>
    <col min="9991" max="9991" width="31.6272727272727" style="62" customWidth="1"/>
    <col min="9992" max="9992" width="9" style="62"/>
    <col min="9993" max="9993" width="31.6272727272727" style="62" customWidth="1"/>
    <col min="9994" max="10240" width="9" style="62"/>
    <col min="10241" max="10241" width="42.5" style="62" customWidth="1"/>
    <col min="10242" max="10242" width="16.2545454545455" style="62" customWidth="1"/>
    <col min="10243" max="10243" width="40" style="62" customWidth="1"/>
    <col min="10244" max="10244" width="17.8727272727273" style="62" customWidth="1"/>
    <col min="10245" max="10246" width="9" style="62"/>
    <col min="10247" max="10247" width="31.6272727272727" style="62" customWidth="1"/>
    <col min="10248" max="10248" width="9" style="62"/>
    <col min="10249" max="10249" width="31.6272727272727" style="62" customWidth="1"/>
    <col min="10250" max="10496" width="9" style="62"/>
    <col min="10497" max="10497" width="42.5" style="62" customWidth="1"/>
    <col min="10498" max="10498" width="16.2545454545455" style="62" customWidth="1"/>
    <col min="10499" max="10499" width="40" style="62" customWidth="1"/>
    <col min="10500" max="10500" width="17.8727272727273" style="62" customWidth="1"/>
    <col min="10501" max="10502" width="9" style="62"/>
    <col min="10503" max="10503" width="31.6272727272727" style="62" customWidth="1"/>
    <col min="10504" max="10504" width="9" style="62"/>
    <col min="10505" max="10505" width="31.6272727272727" style="62" customWidth="1"/>
    <col min="10506" max="10752" width="9" style="62"/>
    <col min="10753" max="10753" width="42.5" style="62" customWidth="1"/>
    <col min="10754" max="10754" width="16.2545454545455" style="62" customWidth="1"/>
    <col min="10755" max="10755" width="40" style="62" customWidth="1"/>
    <col min="10756" max="10756" width="17.8727272727273" style="62" customWidth="1"/>
    <col min="10757" max="10758" width="9" style="62"/>
    <col min="10759" max="10759" width="31.6272727272727" style="62" customWidth="1"/>
    <col min="10760" max="10760" width="9" style="62"/>
    <col min="10761" max="10761" width="31.6272727272727" style="62" customWidth="1"/>
    <col min="10762" max="11008" width="9" style="62"/>
    <col min="11009" max="11009" width="42.5" style="62" customWidth="1"/>
    <col min="11010" max="11010" width="16.2545454545455" style="62" customWidth="1"/>
    <col min="11011" max="11011" width="40" style="62" customWidth="1"/>
    <col min="11012" max="11012" width="17.8727272727273" style="62" customWidth="1"/>
    <col min="11013" max="11014" width="9" style="62"/>
    <col min="11015" max="11015" width="31.6272727272727" style="62" customWidth="1"/>
    <col min="11016" max="11016" width="9" style="62"/>
    <col min="11017" max="11017" width="31.6272727272727" style="62" customWidth="1"/>
    <col min="11018" max="11264" width="9" style="62"/>
    <col min="11265" max="11265" width="42.5" style="62" customWidth="1"/>
    <col min="11266" max="11266" width="16.2545454545455" style="62" customWidth="1"/>
    <col min="11267" max="11267" width="40" style="62" customWidth="1"/>
    <col min="11268" max="11268" width="17.8727272727273" style="62" customWidth="1"/>
    <col min="11269" max="11270" width="9" style="62"/>
    <col min="11271" max="11271" width="31.6272727272727" style="62" customWidth="1"/>
    <col min="11272" max="11272" width="9" style="62"/>
    <col min="11273" max="11273" width="31.6272727272727" style="62" customWidth="1"/>
    <col min="11274" max="11520" width="9" style="62"/>
    <col min="11521" max="11521" width="42.5" style="62" customWidth="1"/>
    <col min="11522" max="11522" width="16.2545454545455" style="62" customWidth="1"/>
    <col min="11523" max="11523" width="40" style="62" customWidth="1"/>
    <col min="11524" max="11524" width="17.8727272727273" style="62" customWidth="1"/>
    <col min="11525" max="11526" width="9" style="62"/>
    <col min="11527" max="11527" width="31.6272727272727" style="62" customWidth="1"/>
    <col min="11528" max="11528" width="9" style="62"/>
    <col min="11529" max="11529" width="31.6272727272727" style="62" customWidth="1"/>
    <col min="11530" max="11776" width="9" style="62"/>
    <col min="11777" max="11777" width="42.5" style="62" customWidth="1"/>
    <col min="11778" max="11778" width="16.2545454545455" style="62" customWidth="1"/>
    <col min="11779" max="11779" width="40" style="62" customWidth="1"/>
    <col min="11780" max="11780" width="17.8727272727273" style="62" customWidth="1"/>
    <col min="11781" max="11782" width="9" style="62"/>
    <col min="11783" max="11783" width="31.6272727272727" style="62" customWidth="1"/>
    <col min="11784" max="11784" width="9" style="62"/>
    <col min="11785" max="11785" width="31.6272727272727" style="62" customWidth="1"/>
    <col min="11786" max="12032" width="9" style="62"/>
    <col min="12033" max="12033" width="42.5" style="62" customWidth="1"/>
    <col min="12034" max="12034" width="16.2545454545455" style="62" customWidth="1"/>
    <col min="12035" max="12035" width="40" style="62" customWidth="1"/>
    <col min="12036" max="12036" width="17.8727272727273" style="62" customWidth="1"/>
    <col min="12037" max="12038" width="9" style="62"/>
    <col min="12039" max="12039" width="31.6272727272727" style="62" customWidth="1"/>
    <col min="12040" max="12040" width="9" style="62"/>
    <col min="12041" max="12041" width="31.6272727272727" style="62" customWidth="1"/>
    <col min="12042" max="12288" width="9" style="62"/>
    <col min="12289" max="12289" width="42.5" style="62" customWidth="1"/>
    <col min="12290" max="12290" width="16.2545454545455" style="62" customWidth="1"/>
    <col min="12291" max="12291" width="40" style="62" customWidth="1"/>
    <col min="12292" max="12292" width="17.8727272727273" style="62" customWidth="1"/>
    <col min="12293" max="12294" width="9" style="62"/>
    <col min="12295" max="12295" width="31.6272727272727" style="62" customWidth="1"/>
    <col min="12296" max="12296" width="9" style="62"/>
    <col min="12297" max="12297" width="31.6272727272727" style="62" customWidth="1"/>
    <col min="12298" max="12544" width="9" style="62"/>
    <col min="12545" max="12545" width="42.5" style="62" customWidth="1"/>
    <col min="12546" max="12546" width="16.2545454545455" style="62" customWidth="1"/>
    <col min="12547" max="12547" width="40" style="62" customWidth="1"/>
    <col min="12548" max="12548" width="17.8727272727273" style="62" customWidth="1"/>
    <col min="12549" max="12550" width="9" style="62"/>
    <col min="12551" max="12551" width="31.6272727272727" style="62" customWidth="1"/>
    <col min="12552" max="12552" width="9" style="62"/>
    <col min="12553" max="12553" width="31.6272727272727" style="62" customWidth="1"/>
    <col min="12554" max="12800" width="9" style="62"/>
    <col min="12801" max="12801" width="42.5" style="62" customWidth="1"/>
    <col min="12802" max="12802" width="16.2545454545455" style="62" customWidth="1"/>
    <col min="12803" max="12803" width="40" style="62" customWidth="1"/>
    <col min="12804" max="12804" width="17.8727272727273" style="62" customWidth="1"/>
    <col min="12805" max="12806" width="9" style="62"/>
    <col min="12807" max="12807" width="31.6272727272727" style="62" customWidth="1"/>
    <col min="12808" max="12808" width="9" style="62"/>
    <col min="12809" max="12809" width="31.6272727272727" style="62" customWidth="1"/>
    <col min="12810" max="13056" width="9" style="62"/>
    <col min="13057" max="13057" width="42.5" style="62" customWidth="1"/>
    <col min="13058" max="13058" width="16.2545454545455" style="62" customWidth="1"/>
    <col min="13059" max="13059" width="40" style="62" customWidth="1"/>
    <col min="13060" max="13060" width="17.8727272727273" style="62" customWidth="1"/>
    <col min="13061" max="13062" width="9" style="62"/>
    <col min="13063" max="13063" width="31.6272727272727" style="62" customWidth="1"/>
    <col min="13064" max="13064" width="9" style="62"/>
    <col min="13065" max="13065" width="31.6272727272727" style="62" customWidth="1"/>
    <col min="13066" max="13312" width="9" style="62"/>
    <col min="13313" max="13313" width="42.5" style="62" customWidth="1"/>
    <col min="13314" max="13314" width="16.2545454545455" style="62" customWidth="1"/>
    <col min="13315" max="13315" width="40" style="62" customWidth="1"/>
    <col min="13316" max="13316" width="17.8727272727273" style="62" customWidth="1"/>
    <col min="13317" max="13318" width="9" style="62"/>
    <col min="13319" max="13319" width="31.6272727272727" style="62" customWidth="1"/>
    <col min="13320" max="13320" width="9" style="62"/>
    <col min="13321" max="13321" width="31.6272727272727" style="62" customWidth="1"/>
    <col min="13322" max="13568" width="9" style="62"/>
    <col min="13569" max="13569" width="42.5" style="62" customWidth="1"/>
    <col min="13570" max="13570" width="16.2545454545455" style="62" customWidth="1"/>
    <col min="13571" max="13571" width="40" style="62" customWidth="1"/>
    <col min="13572" max="13572" width="17.8727272727273" style="62" customWidth="1"/>
    <col min="13573" max="13574" width="9" style="62"/>
    <col min="13575" max="13575" width="31.6272727272727" style="62" customWidth="1"/>
    <col min="13576" max="13576" width="9" style="62"/>
    <col min="13577" max="13577" width="31.6272727272727" style="62" customWidth="1"/>
    <col min="13578" max="13824" width="9" style="62"/>
    <col min="13825" max="13825" width="42.5" style="62" customWidth="1"/>
    <col min="13826" max="13826" width="16.2545454545455" style="62" customWidth="1"/>
    <col min="13827" max="13827" width="40" style="62" customWidth="1"/>
    <col min="13828" max="13828" width="17.8727272727273" style="62" customWidth="1"/>
    <col min="13829" max="13830" width="9" style="62"/>
    <col min="13831" max="13831" width="31.6272727272727" style="62" customWidth="1"/>
    <col min="13832" max="13832" width="9" style="62"/>
    <col min="13833" max="13833" width="31.6272727272727" style="62" customWidth="1"/>
    <col min="13834" max="14080" width="9" style="62"/>
    <col min="14081" max="14081" width="42.5" style="62" customWidth="1"/>
    <col min="14082" max="14082" width="16.2545454545455" style="62" customWidth="1"/>
    <col min="14083" max="14083" width="40" style="62" customWidth="1"/>
    <col min="14084" max="14084" width="17.8727272727273" style="62" customWidth="1"/>
    <col min="14085" max="14086" width="9" style="62"/>
    <col min="14087" max="14087" width="31.6272727272727" style="62" customWidth="1"/>
    <col min="14088" max="14088" width="9" style="62"/>
    <col min="14089" max="14089" width="31.6272727272727" style="62" customWidth="1"/>
    <col min="14090" max="14336" width="9" style="62"/>
    <col min="14337" max="14337" width="42.5" style="62" customWidth="1"/>
    <col min="14338" max="14338" width="16.2545454545455" style="62" customWidth="1"/>
    <col min="14339" max="14339" width="40" style="62" customWidth="1"/>
    <col min="14340" max="14340" width="17.8727272727273" style="62" customWidth="1"/>
    <col min="14341" max="14342" width="9" style="62"/>
    <col min="14343" max="14343" width="31.6272727272727" style="62" customWidth="1"/>
    <col min="14344" max="14344" width="9" style="62"/>
    <col min="14345" max="14345" width="31.6272727272727" style="62" customWidth="1"/>
    <col min="14346" max="14592" width="9" style="62"/>
    <col min="14593" max="14593" width="42.5" style="62" customWidth="1"/>
    <col min="14594" max="14594" width="16.2545454545455" style="62" customWidth="1"/>
    <col min="14595" max="14595" width="40" style="62" customWidth="1"/>
    <col min="14596" max="14596" width="17.8727272727273" style="62" customWidth="1"/>
    <col min="14597" max="14598" width="9" style="62"/>
    <col min="14599" max="14599" width="31.6272727272727" style="62" customWidth="1"/>
    <col min="14600" max="14600" width="9" style="62"/>
    <col min="14601" max="14601" width="31.6272727272727" style="62" customWidth="1"/>
    <col min="14602" max="14848" width="9" style="62"/>
    <col min="14849" max="14849" width="42.5" style="62" customWidth="1"/>
    <col min="14850" max="14850" width="16.2545454545455" style="62" customWidth="1"/>
    <col min="14851" max="14851" width="40" style="62" customWidth="1"/>
    <col min="14852" max="14852" width="17.8727272727273" style="62" customWidth="1"/>
    <col min="14853" max="14854" width="9" style="62"/>
    <col min="14855" max="14855" width="31.6272727272727" style="62" customWidth="1"/>
    <col min="14856" max="14856" width="9" style="62"/>
    <col min="14857" max="14857" width="31.6272727272727" style="62" customWidth="1"/>
    <col min="14858" max="15104" width="9" style="62"/>
    <col min="15105" max="15105" width="42.5" style="62" customWidth="1"/>
    <col min="15106" max="15106" width="16.2545454545455" style="62" customWidth="1"/>
    <col min="15107" max="15107" width="40" style="62" customWidth="1"/>
    <col min="15108" max="15108" width="17.8727272727273" style="62" customWidth="1"/>
    <col min="15109" max="15110" width="9" style="62"/>
    <col min="15111" max="15111" width="31.6272727272727" style="62" customWidth="1"/>
    <col min="15112" max="15112" width="9" style="62"/>
    <col min="15113" max="15113" width="31.6272727272727" style="62" customWidth="1"/>
    <col min="15114" max="15360" width="9" style="62"/>
    <col min="15361" max="15361" width="42.5" style="62" customWidth="1"/>
    <col min="15362" max="15362" width="16.2545454545455" style="62" customWidth="1"/>
    <col min="15363" max="15363" width="40" style="62" customWidth="1"/>
    <col min="15364" max="15364" width="17.8727272727273" style="62" customWidth="1"/>
    <col min="15365" max="15366" width="9" style="62"/>
    <col min="15367" max="15367" width="31.6272727272727" style="62" customWidth="1"/>
    <col min="15368" max="15368" width="9" style="62"/>
    <col min="15369" max="15369" width="31.6272727272727" style="62" customWidth="1"/>
    <col min="15370" max="15616" width="9" style="62"/>
    <col min="15617" max="15617" width="42.5" style="62" customWidth="1"/>
    <col min="15618" max="15618" width="16.2545454545455" style="62" customWidth="1"/>
    <col min="15619" max="15619" width="40" style="62" customWidth="1"/>
    <col min="15620" max="15620" width="17.8727272727273" style="62" customWidth="1"/>
    <col min="15621" max="15622" width="9" style="62"/>
    <col min="15623" max="15623" width="31.6272727272727" style="62" customWidth="1"/>
    <col min="15624" max="15624" width="9" style="62"/>
    <col min="15625" max="15625" width="31.6272727272727" style="62" customWidth="1"/>
    <col min="15626" max="15872" width="9" style="62"/>
    <col min="15873" max="15873" width="42.5" style="62" customWidth="1"/>
    <col min="15874" max="15874" width="16.2545454545455" style="62" customWidth="1"/>
    <col min="15875" max="15875" width="40" style="62" customWidth="1"/>
    <col min="15876" max="15876" width="17.8727272727273" style="62" customWidth="1"/>
    <col min="15877" max="15878" width="9" style="62"/>
    <col min="15879" max="15879" width="31.6272727272727" style="62" customWidth="1"/>
    <col min="15880" max="15880" width="9" style="62"/>
    <col min="15881" max="15881" width="31.6272727272727" style="62" customWidth="1"/>
    <col min="15882" max="16128" width="9" style="62"/>
    <col min="16129" max="16129" width="42.5" style="62" customWidth="1"/>
    <col min="16130" max="16130" width="16.2545454545455" style="62" customWidth="1"/>
    <col min="16131" max="16131" width="40" style="62" customWidth="1"/>
    <col min="16132" max="16132" width="17.8727272727273" style="62" customWidth="1"/>
    <col min="16133" max="16134" width="9" style="62"/>
    <col min="16135" max="16135" width="31.6272727272727" style="62" customWidth="1"/>
    <col min="16136" max="16136" width="9" style="62"/>
    <col min="16137" max="16137" width="31.6272727272727" style="62" customWidth="1"/>
    <col min="16138" max="16384" width="9" style="62"/>
  </cols>
  <sheetData>
    <row r="1" ht="17.5" spans="1:4">
      <c r="A1" s="63" t="s">
        <v>490</v>
      </c>
      <c r="B1" s="63"/>
      <c r="C1" s="64"/>
      <c r="D1" s="64"/>
    </row>
    <row r="2" ht="23" spans="1:4">
      <c r="A2" s="65" t="s">
        <v>491</v>
      </c>
      <c r="B2" s="65"/>
      <c r="C2" s="65"/>
      <c r="D2" s="65"/>
    </row>
    <row r="3" ht="17.5" spans="1:4">
      <c r="A3" s="66"/>
      <c r="B3" s="66"/>
      <c r="C3" s="67"/>
      <c r="D3" s="68" t="s">
        <v>2</v>
      </c>
    </row>
    <row r="4" ht="26.25" customHeight="1" spans="1:4">
      <c r="A4" s="69" t="s">
        <v>109</v>
      </c>
      <c r="B4" s="70" t="s">
        <v>195</v>
      </c>
      <c r="C4" s="69" t="s">
        <v>110</v>
      </c>
      <c r="D4" s="70" t="s">
        <v>195</v>
      </c>
    </row>
    <row r="5" ht="26.25" customHeight="1" spans="1:4">
      <c r="A5" s="71" t="s">
        <v>11</v>
      </c>
      <c r="B5" s="72"/>
      <c r="C5" s="71" t="s">
        <v>11</v>
      </c>
      <c r="D5" s="72"/>
    </row>
    <row r="6" ht="26.25" customHeight="1" spans="1:4">
      <c r="A6" s="73" t="s">
        <v>13</v>
      </c>
      <c r="B6" s="72"/>
      <c r="C6" s="73" t="s">
        <v>14</v>
      </c>
      <c r="D6" s="72"/>
    </row>
    <row r="7" ht="26.25" customHeight="1" spans="1:4">
      <c r="A7" s="74" t="s">
        <v>176</v>
      </c>
      <c r="B7" s="75"/>
      <c r="C7" s="74" t="s">
        <v>177</v>
      </c>
      <c r="D7" s="75"/>
    </row>
    <row r="8" ht="26.25" customHeight="1" spans="1:4">
      <c r="A8" s="76" t="s">
        <v>178</v>
      </c>
      <c r="B8" s="75"/>
      <c r="C8" s="76" t="s">
        <v>178</v>
      </c>
      <c r="D8" s="75"/>
    </row>
    <row r="9" ht="26.25" customHeight="1" spans="1:4">
      <c r="A9" s="76" t="s">
        <v>179</v>
      </c>
      <c r="B9" s="75"/>
      <c r="C9" s="76" t="s">
        <v>179</v>
      </c>
      <c r="D9" s="75"/>
    </row>
    <row r="10" ht="26.25" customHeight="1" spans="1:4">
      <c r="A10" s="76" t="s">
        <v>180</v>
      </c>
      <c r="B10" s="75"/>
      <c r="C10" s="76" t="s">
        <v>180</v>
      </c>
      <c r="D10" s="75"/>
    </row>
    <row r="11" ht="26.25" customHeight="1" spans="1:4">
      <c r="A11" s="74" t="s">
        <v>181</v>
      </c>
      <c r="B11" s="75"/>
      <c r="C11" s="74" t="s">
        <v>182</v>
      </c>
      <c r="D11" s="75"/>
    </row>
    <row r="12" ht="26.25" customHeight="1" spans="1:4">
      <c r="A12" s="76" t="s">
        <v>183</v>
      </c>
      <c r="B12" s="75"/>
      <c r="C12" s="76" t="s">
        <v>183</v>
      </c>
      <c r="D12" s="75"/>
    </row>
    <row r="13" ht="26.25" customHeight="1" spans="1:4">
      <c r="A13" s="76" t="s">
        <v>184</v>
      </c>
      <c r="B13" s="75"/>
      <c r="C13" s="76" t="s">
        <v>184</v>
      </c>
      <c r="D13" s="75"/>
    </row>
    <row r="14" ht="26.25" customHeight="1" spans="1:4">
      <c r="A14" s="74" t="s">
        <v>185</v>
      </c>
      <c r="B14" s="75"/>
      <c r="C14" s="74" t="s">
        <v>186</v>
      </c>
      <c r="D14" s="75"/>
    </row>
    <row r="15" ht="26.25" customHeight="1" spans="1:4">
      <c r="A15" s="74" t="s">
        <v>187</v>
      </c>
      <c r="B15" s="75"/>
      <c r="C15" s="74" t="s">
        <v>188</v>
      </c>
      <c r="D15" s="75"/>
    </row>
    <row r="16" ht="26.25" customHeight="1" spans="1:4">
      <c r="A16" s="79" t="s">
        <v>189</v>
      </c>
      <c r="B16" s="80"/>
      <c r="C16" s="74" t="s">
        <v>102</v>
      </c>
      <c r="D16" s="72"/>
    </row>
    <row r="17" ht="26.25" customHeight="1" spans="1:4">
      <c r="A17" s="77"/>
      <c r="B17" s="370"/>
      <c r="C17" s="370"/>
      <c r="D17" s="370"/>
    </row>
    <row r="18" ht="32.25" customHeight="1" spans="1:4">
      <c r="A18" s="81" t="s">
        <v>492</v>
      </c>
      <c r="B18" s="81"/>
      <c r="C18" s="81"/>
      <c r="D18" s="81"/>
    </row>
    <row r="19" spans="1:1">
      <c r="A19" s="62"/>
    </row>
    <row r="20" spans="1:1">
      <c r="A20" s="62"/>
    </row>
    <row r="21" spans="1:1">
      <c r="A21" s="62"/>
    </row>
    <row r="22" spans="1:1">
      <c r="A22" s="62"/>
    </row>
    <row r="23" spans="1:1">
      <c r="A23" s="62"/>
    </row>
    <row r="24" spans="1:1">
      <c r="A24" s="62"/>
    </row>
    <row r="25" spans="1:1">
      <c r="A25" s="62"/>
    </row>
    <row r="26" spans="1:1">
      <c r="A26" s="62"/>
    </row>
    <row r="27" spans="1:1">
      <c r="A27" s="62"/>
    </row>
    <row r="28" spans="1:1">
      <c r="A28" s="62"/>
    </row>
    <row r="29" spans="1:1">
      <c r="A29" s="62"/>
    </row>
    <row r="30" spans="1:1">
      <c r="A30" s="62"/>
    </row>
    <row r="31" spans="1:1">
      <c r="A31" s="62"/>
    </row>
    <row r="32" spans="1:1">
      <c r="A32" s="62"/>
    </row>
    <row r="33" spans="1:1">
      <c r="A33" s="62"/>
    </row>
    <row r="34" spans="1:1">
      <c r="A34" s="62"/>
    </row>
  </sheetData>
  <mergeCells count="4">
    <mergeCell ref="A1:B1"/>
    <mergeCell ref="A2:D2"/>
    <mergeCell ref="A3:B3"/>
    <mergeCell ref="A18:D18"/>
  </mergeCells>
  <pageMargins left="0.7" right="0.7" top="0.75" bottom="0.75" header="0.3" footer="0.3"/>
  <pageSetup paperSize="9" scale="87"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43"/>
  <sheetViews>
    <sheetView topLeftCell="A10" workbookViewId="0">
      <selection activeCell="H6" sqref="H6"/>
    </sheetView>
  </sheetViews>
  <sheetFormatPr defaultColWidth="9" defaultRowHeight="14" outlineLevelCol="7"/>
  <cols>
    <col min="1" max="1" width="31" style="335" customWidth="1"/>
    <col min="2" max="2" width="13.6272727272727" style="336" customWidth="1"/>
    <col min="3" max="3" width="12.5" style="337" hidden="1" customWidth="1"/>
    <col min="4" max="4" width="13.5" style="338" customWidth="1"/>
    <col min="5" max="5" width="31.5" style="335" customWidth="1"/>
    <col min="6" max="6" width="12" style="336" customWidth="1"/>
    <col min="7" max="7" width="12" style="335" hidden="1" customWidth="1"/>
    <col min="8" max="8" width="13.1272727272727" style="338" customWidth="1"/>
    <col min="9" max="16384" width="9" style="335"/>
  </cols>
  <sheetData>
    <row r="1" ht="18" customHeight="1" spans="1:8">
      <c r="A1" s="63" t="s">
        <v>493</v>
      </c>
      <c r="B1" s="63"/>
      <c r="C1" s="63"/>
      <c r="D1" s="63"/>
      <c r="E1" s="63"/>
      <c r="F1" s="63"/>
      <c r="G1" s="63"/>
      <c r="H1" s="63"/>
    </row>
    <row r="2" ht="23" spans="1:8">
      <c r="A2" s="65" t="s">
        <v>494</v>
      </c>
      <c r="B2" s="65"/>
      <c r="C2" s="65"/>
      <c r="D2" s="65"/>
      <c r="E2" s="65"/>
      <c r="F2" s="65"/>
      <c r="G2" s="65"/>
      <c r="H2" s="65"/>
    </row>
    <row r="3" ht="23" spans="1:8">
      <c r="A3" s="339"/>
      <c r="B3" s="340"/>
      <c r="C3" s="341"/>
      <c r="D3" s="342"/>
      <c r="E3" s="339"/>
      <c r="F3" s="343" t="s">
        <v>2</v>
      </c>
      <c r="G3" s="343"/>
      <c r="H3" s="343"/>
    </row>
    <row r="4" ht="35" spans="1:8">
      <c r="A4" s="344" t="s">
        <v>3</v>
      </c>
      <c r="B4" s="324" t="s">
        <v>195</v>
      </c>
      <c r="C4" s="345" t="s">
        <v>495</v>
      </c>
      <c r="D4" s="346" t="s">
        <v>6</v>
      </c>
      <c r="E4" s="344" t="s">
        <v>7</v>
      </c>
      <c r="F4" s="324" t="s">
        <v>195</v>
      </c>
      <c r="G4" s="345" t="s">
        <v>495</v>
      </c>
      <c r="H4" s="346" t="s">
        <v>6</v>
      </c>
    </row>
    <row r="5" ht="17.5" spans="1:8">
      <c r="A5" s="344" t="s">
        <v>11</v>
      </c>
      <c r="B5" s="196">
        <f>B6+B33</f>
        <v>657320</v>
      </c>
      <c r="C5" s="347">
        <f>C6+C33</f>
        <v>251883</v>
      </c>
      <c r="D5" s="346"/>
      <c r="E5" s="344" t="s">
        <v>11</v>
      </c>
      <c r="F5" s="196">
        <f>F6+F33</f>
        <v>657319.86646</v>
      </c>
      <c r="G5" s="347">
        <f>G6+G33</f>
        <v>560708.525519</v>
      </c>
      <c r="H5" s="346"/>
    </row>
    <row r="6" ht="21.95" customHeight="1" spans="1:8">
      <c r="A6" s="348" t="s">
        <v>13</v>
      </c>
      <c r="B6" s="196">
        <f>B7+B24</f>
        <v>256000</v>
      </c>
      <c r="C6" s="347">
        <f>C7+C24</f>
        <v>251883</v>
      </c>
      <c r="D6" s="349">
        <f>(B6-C6)/C6</f>
        <v>0.0163448902863631</v>
      </c>
      <c r="E6" s="348" t="s">
        <v>14</v>
      </c>
      <c r="F6" s="347">
        <f>SUM(F7:F32)</f>
        <v>579338.86646</v>
      </c>
      <c r="G6" s="347">
        <f>SUM(G7:G32)</f>
        <v>560708.525519</v>
      </c>
      <c r="H6" s="350">
        <f>(F6-G6)/G6</f>
        <v>0.0332264270883977</v>
      </c>
    </row>
    <row r="7" ht="21.95" customHeight="1" spans="1:8">
      <c r="A7" s="351" t="s">
        <v>15</v>
      </c>
      <c r="B7" s="352">
        <f>SUM(B8:B23)</f>
        <v>120000</v>
      </c>
      <c r="C7" s="352">
        <f>SUM(C8:C23)</f>
        <v>79621</v>
      </c>
      <c r="D7" s="353">
        <f>B7/C7-1</f>
        <v>0.507140076110574</v>
      </c>
      <c r="E7" s="217" t="s">
        <v>17</v>
      </c>
      <c r="F7" s="267">
        <v>43474.063472</v>
      </c>
      <c r="G7" s="354">
        <v>32597.797616</v>
      </c>
      <c r="H7" s="350">
        <f>(F7-G7)/G7</f>
        <v>0.333650327673106</v>
      </c>
    </row>
    <row r="8" ht="21.95" customHeight="1" spans="1:8">
      <c r="A8" s="351" t="s">
        <v>202</v>
      </c>
      <c r="B8" s="355">
        <v>52400</v>
      </c>
      <c r="C8" s="356">
        <v>25938</v>
      </c>
      <c r="D8" s="353">
        <f t="shared" ref="D8:D25" si="0">B8/C8-1</f>
        <v>1.02020202020202</v>
      </c>
      <c r="E8" s="217" t="s">
        <v>20</v>
      </c>
      <c r="F8" s="267"/>
      <c r="G8" s="354">
        <v>0</v>
      </c>
      <c r="H8" s="350"/>
    </row>
    <row r="9" ht="21.95" customHeight="1" spans="1:8">
      <c r="A9" s="351" t="s">
        <v>203</v>
      </c>
      <c r="B9" s="355">
        <v>16600</v>
      </c>
      <c r="C9" s="352">
        <v>10159</v>
      </c>
      <c r="D9" s="353">
        <f t="shared" si="0"/>
        <v>0.634019096367753</v>
      </c>
      <c r="E9" s="217" t="s">
        <v>23</v>
      </c>
      <c r="F9" s="267">
        <v>511.381748</v>
      </c>
      <c r="G9" s="354">
        <v>472.969191</v>
      </c>
      <c r="H9" s="350"/>
    </row>
    <row r="10" ht="21.95" customHeight="1" spans="1:8">
      <c r="A10" s="351" t="s">
        <v>204</v>
      </c>
      <c r="B10" s="355"/>
      <c r="C10" s="352"/>
      <c r="D10" s="353"/>
      <c r="E10" s="217" t="s">
        <v>26</v>
      </c>
      <c r="F10" s="267">
        <v>20301.224801</v>
      </c>
      <c r="G10" s="354">
        <v>20237.274204</v>
      </c>
      <c r="H10" s="350">
        <f t="shared" ref="H10:H27" si="1">(F10-G10)/G10</f>
        <v>0.00316004005061902</v>
      </c>
    </row>
    <row r="11" ht="21.95" customHeight="1" spans="1:8">
      <c r="A11" s="351" t="s">
        <v>205</v>
      </c>
      <c r="B11" s="355">
        <v>4000</v>
      </c>
      <c r="C11" s="352">
        <v>2880</v>
      </c>
      <c r="D11" s="353">
        <f t="shared" si="0"/>
        <v>0.388888888888889</v>
      </c>
      <c r="E11" s="217" t="s">
        <v>29</v>
      </c>
      <c r="F11" s="267">
        <v>126601.520727</v>
      </c>
      <c r="G11" s="354">
        <v>141326.245635</v>
      </c>
      <c r="H11" s="350">
        <f t="shared" si="1"/>
        <v>-0.104189599333369</v>
      </c>
    </row>
    <row r="12" ht="21.95" customHeight="1" spans="1:8">
      <c r="A12" s="351" t="s">
        <v>206</v>
      </c>
      <c r="B12" s="357">
        <v>8000</v>
      </c>
      <c r="C12" s="352">
        <v>6457</v>
      </c>
      <c r="D12" s="353">
        <f t="shared" si="0"/>
        <v>0.238965463837695</v>
      </c>
      <c r="E12" s="217" t="s">
        <v>32</v>
      </c>
      <c r="F12" s="267">
        <v>520.405702</v>
      </c>
      <c r="G12" s="354">
        <v>1894.45862</v>
      </c>
      <c r="H12" s="350">
        <f t="shared" si="1"/>
        <v>-0.725301098421458</v>
      </c>
    </row>
    <row r="13" ht="21.95" customHeight="1" spans="1:8">
      <c r="A13" s="351" t="s">
        <v>207</v>
      </c>
      <c r="B13" s="357">
        <v>8600</v>
      </c>
      <c r="C13" s="352">
        <v>3457</v>
      </c>
      <c r="D13" s="353">
        <f t="shared" si="0"/>
        <v>1.487706103558</v>
      </c>
      <c r="E13" s="217" t="s">
        <v>35</v>
      </c>
      <c r="F13" s="267">
        <v>7947.495112</v>
      </c>
      <c r="G13" s="354">
        <v>8886.882003</v>
      </c>
      <c r="H13" s="350">
        <f t="shared" si="1"/>
        <v>-0.105704890723528</v>
      </c>
    </row>
    <row r="14" ht="21.95" customHeight="1" spans="1:8">
      <c r="A14" s="351" t="s">
        <v>208</v>
      </c>
      <c r="B14" s="357">
        <v>5800</v>
      </c>
      <c r="C14" s="352">
        <v>4428</v>
      </c>
      <c r="D14" s="353">
        <f t="shared" si="0"/>
        <v>0.309846431797651</v>
      </c>
      <c r="E14" s="217" t="s">
        <v>38</v>
      </c>
      <c r="F14" s="267">
        <v>110540.297918</v>
      </c>
      <c r="G14" s="354">
        <v>78817.171706</v>
      </c>
      <c r="H14" s="350">
        <f t="shared" si="1"/>
        <v>0.402490035170662</v>
      </c>
    </row>
    <row r="15" ht="21.95" customHeight="1" spans="1:8">
      <c r="A15" s="351" t="s">
        <v>209</v>
      </c>
      <c r="B15" s="357">
        <v>1200</v>
      </c>
      <c r="C15" s="352">
        <v>1216</v>
      </c>
      <c r="D15" s="353">
        <f t="shared" si="0"/>
        <v>-0.0131578947368421</v>
      </c>
      <c r="E15" s="217" t="s">
        <v>41</v>
      </c>
      <c r="F15" s="267">
        <v>44222.327584</v>
      </c>
      <c r="G15" s="354">
        <v>48687.781203</v>
      </c>
      <c r="H15" s="350">
        <f t="shared" si="1"/>
        <v>-0.0917161043010284</v>
      </c>
    </row>
    <row r="16" ht="21.95" customHeight="1" spans="1:8">
      <c r="A16" s="351" t="s">
        <v>210</v>
      </c>
      <c r="B16" s="357">
        <v>4700</v>
      </c>
      <c r="C16" s="352">
        <v>5191</v>
      </c>
      <c r="D16" s="353">
        <f t="shared" si="0"/>
        <v>-0.0945867848198806</v>
      </c>
      <c r="E16" s="217" t="s">
        <v>44</v>
      </c>
      <c r="F16" s="267">
        <f>16339.626882-6</f>
        <v>16333.626882</v>
      </c>
      <c r="G16" s="354">
        <v>30805.036156</v>
      </c>
      <c r="H16" s="350">
        <f t="shared" si="1"/>
        <v>-0.469774136953297</v>
      </c>
    </row>
    <row r="17" ht="21.95" customHeight="1" spans="1:8">
      <c r="A17" s="351" t="s">
        <v>211</v>
      </c>
      <c r="B17" s="357">
        <v>4000</v>
      </c>
      <c r="C17" s="352">
        <v>2910</v>
      </c>
      <c r="D17" s="353">
        <f t="shared" si="0"/>
        <v>0.374570446735395</v>
      </c>
      <c r="E17" s="217" t="s">
        <v>47</v>
      </c>
      <c r="F17" s="267">
        <v>9837.582231</v>
      </c>
      <c r="G17" s="354">
        <v>23666.787029</v>
      </c>
      <c r="H17" s="350">
        <f t="shared" si="1"/>
        <v>-0.584329625354487</v>
      </c>
    </row>
    <row r="18" ht="21.95" customHeight="1" spans="1:8">
      <c r="A18" s="351" t="s">
        <v>212</v>
      </c>
      <c r="B18" s="355"/>
      <c r="C18" s="352"/>
      <c r="D18" s="353"/>
      <c r="E18" s="217" t="s">
        <v>50</v>
      </c>
      <c r="F18" s="267">
        <v>79308.719541</v>
      </c>
      <c r="G18" s="354">
        <v>79552.070015</v>
      </c>
      <c r="H18" s="350">
        <f t="shared" si="1"/>
        <v>-0.00305900869649427</v>
      </c>
    </row>
    <row r="19" ht="21.95" customHeight="1" spans="1:8">
      <c r="A19" s="351" t="s">
        <v>213</v>
      </c>
      <c r="B19" s="357">
        <v>4200</v>
      </c>
      <c r="C19" s="352">
        <v>3471</v>
      </c>
      <c r="D19" s="353">
        <f t="shared" si="0"/>
        <v>0.210025929127053</v>
      </c>
      <c r="E19" s="217" t="s">
        <v>53</v>
      </c>
      <c r="F19" s="267">
        <v>20557.297854</v>
      </c>
      <c r="G19" s="354">
        <v>15963.078886</v>
      </c>
      <c r="H19" s="350">
        <f t="shared" si="1"/>
        <v>0.287802810523554</v>
      </c>
    </row>
    <row r="20" ht="21.95" customHeight="1" spans="1:8">
      <c r="A20" s="351" t="s">
        <v>214</v>
      </c>
      <c r="B20" s="357">
        <v>7000</v>
      </c>
      <c r="C20" s="352">
        <v>10182</v>
      </c>
      <c r="D20" s="353">
        <f t="shared" si="0"/>
        <v>-0.31251227656649</v>
      </c>
      <c r="E20" s="217" t="s">
        <v>56</v>
      </c>
      <c r="F20" s="267">
        <v>197</v>
      </c>
      <c r="G20" s="354">
        <v>498.10956</v>
      </c>
      <c r="H20" s="350">
        <f t="shared" si="1"/>
        <v>-0.604504679653207</v>
      </c>
    </row>
    <row r="21" ht="21.95" customHeight="1" spans="1:8">
      <c r="A21" s="351" t="s">
        <v>215</v>
      </c>
      <c r="B21" s="357">
        <v>1700</v>
      </c>
      <c r="C21" s="358">
        <v>1761</v>
      </c>
      <c r="D21" s="353">
        <f t="shared" si="0"/>
        <v>-0.0346394094264623</v>
      </c>
      <c r="E21" s="217" t="s">
        <v>59</v>
      </c>
      <c r="F21" s="267">
        <v>1722.539984</v>
      </c>
      <c r="G21" s="354">
        <v>3736.324742</v>
      </c>
      <c r="H21" s="350">
        <f t="shared" si="1"/>
        <v>-0.538974767199184</v>
      </c>
    </row>
    <row r="22" ht="21.95" customHeight="1" spans="1:8">
      <c r="A22" s="351" t="s">
        <v>216</v>
      </c>
      <c r="B22" s="357">
        <v>1800</v>
      </c>
      <c r="C22" s="352">
        <v>1565</v>
      </c>
      <c r="D22" s="353">
        <f t="shared" si="0"/>
        <v>0.150159744408946</v>
      </c>
      <c r="E22" s="217" t="s">
        <v>62</v>
      </c>
      <c r="F22" s="267"/>
      <c r="G22" s="354">
        <v>80</v>
      </c>
      <c r="H22" s="350">
        <f t="shared" si="1"/>
        <v>-1</v>
      </c>
    </row>
    <row r="23" ht="21.95" customHeight="1" spans="1:8">
      <c r="A23" s="351" t="s">
        <v>57</v>
      </c>
      <c r="B23" s="357"/>
      <c r="C23" s="352">
        <v>6</v>
      </c>
      <c r="D23" s="353">
        <f t="shared" si="0"/>
        <v>-1</v>
      </c>
      <c r="E23" s="311" t="s">
        <v>217</v>
      </c>
      <c r="G23" s="354">
        <v>0</v>
      </c>
      <c r="H23" s="350"/>
    </row>
    <row r="24" ht="21.95" customHeight="1" spans="1:8">
      <c r="A24" s="359" t="s">
        <v>60</v>
      </c>
      <c r="B24" s="352">
        <f>SUM(B25:B32)</f>
        <v>136000</v>
      </c>
      <c r="C24" s="352">
        <f>SUM(C25:C32)</f>
        <v>172262</v>
      </c>
      <c r="D24" s="350">
        <f t="shared" si="0"/>
        <v>-0.210504928539086</v>
      </c>
      <c r="E24" s="217" t="s">
        <v>65</v>
      </c>
      <c r="F24" s="267">
        <v>12859.497671</v>
      </c>
      <c r="G24" s="354">
        <v>30399.800619</v>
      </c>
      <c r="H24" s="350">
        <f t="shared" si="1"/>
        <v>-0.576987433826696</v>
      </c>
    </row>
    <row r="25" ht="21.95" customHeight="1" spans="1:8">
      <c r="A25" s="351" t="s">
        <v>218</v>
      </c>
      <c r="B25" s="352">
        <v>3390</v>
      </c>
      <c r="C25" s="352">
        <v>5345</v>
      </c>
      <c r="D25" s="350">
        <f t="shared" si="0"/>
        <v>-0.365762394761459</v>
      </c>
      <c r="E25" s="217" t="s">
        <v>68</v>
      </c>
      <c r="F25" s="267">
        <v>25976.205537</v>
      </c>
      <c r="G25" s="354">
        <v>18530.346786</v>
      </c>
      <c r="H25" s="350">
        <f t="shared" si="1"/>
        <v>0.401819719673324</v>
      </c>
    </row>
    <row r="26" ht="21.95" customHeight="1" spans="1:8">
      <c r="A26" s="351" t="s">
        <v>219</v>
      </c>
      <c r="B26" s="352">
        <v>3873</v>
      </c>
      <c r="C26" s="352">
        <v>7155</v>
      </c>
      <c r="D26" s="350">
        <f t="shared" ref="D26:D32" si="2">B26/C26-1</f>
        <v>-0.458700209643606</v>
      </c>
      <c r="E26" s="217" t="s">
        <v>71</v>
      </c>
      <c r="F26" s="267"/>
      <c r="G26" s="354">
        <v>436.5</v>
      </c>
      <c r="H26" s="350">
        <f t="shared" si="1"/>
        <v>-1</v>
      </c>
    </row>
    <row r="27" ht="21.95" customHeight="1" spans="1:8">
      <c r="A27" s="351" t="s">
        <v>220</v>
      </c>
      <c r="B27" s="352">
        <v>7955</v>
      </c>
      <c r="C27" s="352">
        <v>8466</v>
      </c>
      <c r="D27" s="350">
        <f t="shared" si="2"/>
        <v>-0.0603590833923932</v>
      </c>
      <c r="E27" s="217" t="s">
        <v>74</v>
      </c>
      <c r="F27" s="267">
        <v>3755.089556</v>
      </c>
      <c r="G27" s="354">
        <v>5452.16681</v>
      </c>
      <c r="H27" s="350">
        <f t="shared" si="1"/>
        <v>-0.31126656852966</v>
      </c>
    </row>
    <row r="28" ht="21.95" customHeight="1" spans="1:8">
      <c r="A28" s="351" t="s">
        <v>221</v>
      </c>
      <c r="B28" s="352"/>
      <c r="C28" s="352"/>
      <c r="D28" s="350"/>
      <c r="E28" s="217" t="s">
        <v>77</v>
      </c>
      <c r="F28" s="267">
        <v>8122.5</v>
      </c>
      <c r="G28" s="354">
        <v>0</v>
      </c>
      <c r="H28" s="350"/>
    </row>
    <row r="29" ht="21.95" customHeight="1" spans="1:8">
      <c r="A29" s="351" t="s">
        <v>222</v>
      </c>
      <c r="B29" s="352">
        <v>119382</v>
      </c>
      <c r="C29" s="352">
        <v>143953</v>
      </c>
      <c r="D29" s="350">
        <f t="shared" si="2"/>
        <v>-0.170687654998506</v>
      </c>
      <c r="E29" s="217" t="s">
        <v>80</v>
      </c>
      <c r="F29" s="267">
        <f>24417.9806+6</f>
        <v>24423.9806</v>
      </c>
      <c r="G29" s="354">
        <v>0</v>
      </c>
      <c r="H29" s="350"/>
    </row>
    <row r="30" ht="21.95" customHeight="1" spans="1:8">
      <c r="A30" s="351" t="s">
        <v>223</v>
      </c>
      <c r="B30" s="352"/>
      <c r="C30" s="352">
        <v>277</v>
      </c>
      <c r="D30" s="350">
        <f t="shared" si="2"/>
        <v>-1</v>
      </c>
      <c r="E30" s="217" t="s">
        <v>224</v>
      </c>
      <c r="F30" s="336">
        <v>3093.146402</v>
      </c>
      <c r="G30" s="354">
        <v>0</v>
      </c>
      <c r="H30" s="350"/>
    </row>
    <row r="31" ht="21.95" customHeight="1" spans="1:8">
      <c r="A31" s="351" t="s">
        <v>225</v>
      </c>
      <c r="B31" s="352">
        <v>1100</v>
      </c>
      <c r="C31" s="352">
        <v>1158</v>
      </c>
      <c r="D31" s="350">
        <f t="shared" si="2"/>
        <v>-0.0500863557858376</v>
      </c>
      <c r="E31" s="217" t="s">
        <v>226</v>
      </c>
      <c r="F31" s="267">
        <v>19029.511638</v>
      </c>
      <c r="G31" s="354">
        <v>18662.071638</v>
      </c>
      <c r="H31" s="350">
        <f>(F32-G31)/G31</f>
        <v>-0.999815052687239</v>
      </c>
    </row>
    <row r="32" ht="21.95" customHeight="1" spans="1:8">
      <c r="A32" s="351" t="s">
        <v>227</v>
      </c>
      <c r="B32" s="352">
        <v>300</v>
      </c>
      <c r="C32" s="352">
        <v>5908</v>
      </c>
      <c r="D32" s="350">
        <f t="shared" si="2"/>
        <v>-0.949221394719025</v>
      </c>
      <c r="E32" s="217" t="s">
        <v>228</v>
      </c>
      <c r="F32" s="267">
        <v>3.4515</v>
      </c>
      <c r="G32" s="354">
        <v>5.6531</v>
      </c>
      <c r="H32" s="350"/>
    </row>
    <row r="33" ht="21.95" customHeight="1" spans="1:8">
      <c r="A33" s="348" t="s">
        <v>86</v>
      </c>
      <c r="B33" s="196">
        <f>B34+B35+B38+B39+B42</f>
        <v>401320</v>
      </c>
      <c r="C33" s="347"/>
      <c r="D33" s="360"/>
      <c r="E33" s="348" t="s">
        <v>88</v>
      </c>
      <c r="F33" s="196">
        <f>F34+F35+F36</f>
        <v>77981</v>
      </c>
      <c r="G33" s="347"/>
      <c r="H33" s="360"/>
    </row>
    <row r="34" ht="21.95" customHeight="1" spans="1:8">
      <c r="A34" s="217" t="s">
        <v>89</v>
      </c>
      <c r="B34" s="352">
        <v>288417</v>
      </c>
      <c r="C34" s="361"/>
      <c r="D34" s="360"/>
      <c r="E34" s="217" t="s">
        <v>90</v>
      </c>
      <c r="F34" s="267">
        <v>24814</v>
      </c>
      <c r="G34" s="354"/>
      <c r="H34" s="362"/>
    </row>
    <row r="35" ht="21.95" customHeight="1" spans="1:8">
      <c r="A35" s="217" t="s">
        <v>454</v>
      </c>
      <c r="B35" s="352">
        <f>B36+B37</f>
        <v>76400</v>
      </c>
      <c r="C35" s="361"/>
      <c r="D35" s="360"/>
      <c r="E35" s="217" t="s">
        <v>92</v>
      </c>
      <c r="F35" s="267">
        <v>53167</v>
      </c>
      <c r="G35" s="354"/>
      <c r="H35" s="362"/>
    </row>
    <row r="36" ht="21.95" customHeight="1" spans="1:8">
      <c r="A36" s="217" t="s">
        <v>97</v>
      </c>
      <c r="B36" s="352">
        <v>76000</v>
      </c>
      <c r="C36" s="354"/>
      <c r="D36" s="360"/>
      <c r="E36" s="217" t="s">
        <v>455</v>
      </c>
      <c r="F36" s="363">
        <f>F37</f>
        <v>0</v>
      </c>
      <c r="G36" s="354"/>
      <c r="H36" s="364"/>
    </row>
    <row r="37" ht="21.95" customHeight="1" spans="1:8">
      <c r="A37" s="217" t="s">
        <v>99</v>
      </c>
      <c r="B37" s="352">
        <v>400</v>
      </c>
      <c r="C37" s="361"/>
      <c r="D37" s="360"/>
      <c r="E37" s="217" t="s">
        <v>98</v>
      </c>
      <c r="F37" s="365"/>
      <c r="G37" s="354"/>
      <c r="H37" s="364"/>
    </row>
    <row r="38" ht="21.95" customHeight="1" spans="1:8">
      <c r="A38" s="217" t="s">
        <v>93</v>
      </c>
      <c r="B38" s="352">
        <v>2841</v>
      </c>
      <c r="C38" s="361"/>
      <c r="D38" s="360"/>
      <c r="E38" s="217" t="s">
        <v>457</v>
      </c>
      <c r="F38" s="335"/>
      <c r="G38" s="354"/>
      <c r="H38" s="364"/>
    </row>
    <row r="39" ht="21.95" customHeight="1" spans="1:8">
      <c r="A39" s="217" t="s">
        <v>456</v>
      </c>
      <c r="B39" s="352">
        <f>B41</f>
        <v>0</v>
      </c>
      <c r="C39" s="361"/>
      <c r="D39" s="360"/>
      <c r="E39" s="217" t="s">
        <v>496</v>
      </c>
      <c r="F39" s="366"/>
      <c r="G39" s="361"/>
      <c r="H39" s="364"/>
    </row>
    <row r="40" ht="21.95" customHeight="1" spans="1:8">
      <c r="A40" s="217" t="s">
        <v>103</v>
      </c>
      <c r="B40" s="352"/>
      <c r="C40" s="361"/>
      <c r="D40" s="362"/>
      <c r="E40" s="367" t="s">
        <v>102</v>
      </c>
      <c r="F40" s="267"/>
      <c r="G40" s="354"/>
      <c r="H40" s="364"/>
    </row>
    <row r="41" ht="21.95" customHeight="1" spans="1:8">
      <c r="A41" s="217" t="s">
        <v>104</v>
      </c>
      <c r="B41" s="352"/>
      <c r="C41" s="367"/>
      <c r="D41" s="362"/>
      <c r="F41" s="368"/>
      <c r="H41" s="364"/>
    </row>
    <row r="42" ht="21.95" customHeight="1" spans="1:8">
      <c r="A42" s="217" t="s">
        <v>189</v>
      </c>
      <c r="B42" s="352">
        <v>33662</v>
      </c>
      <c r="C42" s="367"/>
      <c r="D42" s="362"/>
      <c r="E42" s="367"/>
      <c r="F42" s="267"/>
      <c r="G42" s="354"/>
      <c r="H42" s="364"/>
    </row>
    <row r="43" ht="61.5" customHeight="1" spans="1:8">
      <c r="A43" s="369" t="s">
        <v>497</v>
      </c>
      <c r="B43" s="369"/>
      <c r="C43" s="369"/>
      <c r="D43" s="369"/>
      <c r="E43" s="369"/>
      <c r="F43" s="369"/>
      <c r="G43" s="369"/>
      <c r="H43" s="369"/>
    </row>
  </sheetData>
  <protectedRanges>
    <protectedRange sqref="B25:B32 C24" name="区域1_2"/>
    <protectedRange sqref="C8:C23" name="区域1_1_1"/>
    <protectedRange sqref="C27:C32 C25" name="区域1_2_1"/>
    <protectedRange sqref="B24" name="区域1_3_2"/>
    <protectedRange sqref="B8:B23" name="区域1_4"/>
  </protectedRanges>
  <mergeCells count="4">
    <mergeCell ref="A1:H1"/>
    <mergeCell ref="A2:H2"/>
    <mergeCell ref="F3:H3"/>
    <mergeCell ref="A43:H43"/>
  </mergeCells>
  <pageMargins left="0.708661417322835" right="0.708661417322835" top="0.748031496062992" bottom="0.748031496062992" header="0.31496062992126" footer="0.31496062992126"/>
  <pageSetup paperSize="9" scale="82"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59"/>
  <sheetViews>
    <sheetView workbookViewId="0">
      <selection activeCell="J1" sqref="J$1:M$1048576"/>
    </sheetView>
  </sheetViews>
  <sheetFormatPr defaultColWidth="9" defaultRowHeight="15"/>
  <cols>
    <col min="1" max="1" width="37.6272727272727" style="821" customWidth="1"/>
    <col min="2" max="2" width="16.1272727272727" style="822" customWidth="1"/>
    <col min="3" max="3" width="15.6272727272727" style="823" hidden="1" customWidth="1"/>
    <col min="4" max="4" width="15.6272727272727" style="824" customWidth="1"/>
    <col min="5" max="5" width="33.5" style="592" customWidth="1"/>
    <col min="6" max="6" width="15.6272727272727" style="825" customWidth="1"/>
    <col min="7" max="7" width="11" style="825" hidden="1" customWidth="1"/>
    <col min="8" max="8" width="15.3727272727273" style="826" customWidth="1"/>
    <col min="9" max="9" width="9.5" style="591" customWidth="1"/>
    <col min="10" max="10" width="25.1272727272727" style="591" hidden="1" customWidth="1"/>
    <col min="11" max="11" width="12.6272727272727" style="591" hidden="1" customWidth="1"/>
    <col min="12" max="12" width="14.7545454545455" style="591" hidden="1" customWidth="1"/>
    <col min="13" max="13" width="9" style="591" hidden="1" customWidth="1"/>
    <col min="14" max="16384" width="9" style="591"/>
  </cols>
  <sheetData>
    <row r="1" ht="17.5" spans="1:8">
      <c r="A1" s="239" t="s">
        <v>107</v>
      </c>
      <c r="B1" s="239"/>
      <c r="C1" s="239"/>
      <c r="D1" s="239"/>
      <c r="E1" s="239"/>
      <c r="F1" s="239"/>
      <c r="G1" s="239"/>
      <c r="H1" s="239"/>
    </row>
    <row r="2" ht="23" spans="1:8">
      <c r="A2" s="240" t="s">
        <v>108</v>
      </c>
      <c r="B2" s="240"/>
      <c r="C2" s="240"/>
      <c r="D2" s="240"/>
      <c r="E2" s="240"/>
      <c r="F2" s="240"/>
      <c r="G2" s="240"/>
      <c r="H2" s="240"/>
    </row>
    <row r="3" ht="14" spans="1:8">
      <c r="A3" s="142" t="s">
        <v>87</v>
      </c>
      <c r="B3" s="142"/>
      <c r="C3" s="142"/>
      <c r="D3" s="142"/>
      <c r="E3" s="142"/>
      <c r="F3" s="658"/>
      <c r="G3" s="658"/>
      <c r="H3" s="827" t="s">
        <v>2</v>
      </c>
    </row>
    <row r="4" ht="35" spans="1:13">
      <c r="A4" s="69" t="s">
        <v>109</v>
      </c>
      <c r="B4" s="828" t="s">
        <v>4</v>
      </c>
      <c r="C4" s="829" t="s">
        <v>5</v>
      </c>
      <c r="D4" s="92" t="s">
        <v>6</v>
      </c>
      <c r="E4" s="69" t="s">
        <v>110</v>
      </c>
      <c r="F4" s="828" t="s">
        <v>4</v>
      </c>
      <c r="G4" s="830" t="s">
        <v>5</v>
      </c>
      <c r="H4" s="431" t="s">
        <v>6</v>
      </c>
      <c r="J4" s="861"/>
      <c r="K4" s="862" t="s">
        <v>111</v>
      </c>
      <c r="L4" s="862" t="s">
        <v>112</v>
      </c>
      <c r="M4" s="863" t="s">
        <v>10</v>
      </c>
    </row>
    <row r="5" ht="17.5" spans="1:13">
      <c r="A5" s="69" t="s">
        <v>11</v>
      </c>
      <c r="B5" s="831">
        <f>B6+B23</f>
        <v>289369</v>
      </c>
      <c r="C5" s="832"/>
      <c r="D5" s="833" t="s">
        <v>12</v>
      </c>
      <c r="E5" s="69" t="s">
        <v>11</v>
      </c>
      <c r="F5" s="831">
        <f>F6+F23</f>
        <v>289369.444259</v>
      </c>
      <c r="G5" s="834">
        <f>G6+G23</f>
        <v>138003</v>
      </c>
      <c r="H5" s="437" t="s">
        <v>12</v>
      </c>
      <c r="J5" s="864"/>
      <c r="K5" s="862"/>
      <c r="L5" s="862"/>
      <c r="M5" s="863"/>
    </row>
    <row r="6" ht="22.5" customHeight="1" spans="1:13">
      <c r="A6" s="835" t="s">
        <v>13</v>
      </c>
      <c r="B6" s="831">
        <f>SUM(B7:B21)</f>
        <v>78624</v>
      </c>
      <c r="C6" s="836">
        <f>SUM(C7:C21)</f>
        <v>166373</v>
      </c>
      <c r="D6" s="837">
        <f>B6/C6-1</f>
        <v>-0.527423319889646</v>
      </c>
      <c r="E6" s="838" t="s">
        <v>14</v>
      </c>
      <c r="F6" s="831">
        <f>SUM(F7:F17)</f>
        <v>244408.444259</v>
      </c>
      <c r="G6" s="831">
        <f>SUM(G7:G17)</f>
        <v>138003</v>
      </c>
      <c r="H6" s="839">
        <f>F6/G6-1</f>
        <v>0.771037182227923</v>
      </c>
      <c r="J6" s="865" t="s">
        <v>14</v>
      </c>
      <c r="K6" s="866">
        <v>129040</v>
      </c>
      <c r="L6" s="867">
        <v>259596</v>
      </c>
      <c r="M6" s="868">
        <f>F6/L6</f>
        <v>0.941495416951725</v>
      </c>
    </row>
    <row r="7" ht="22.5" customHeight="1" spans="1:13">
      <c r="A7" s="840" t="s">
        <v>113</v>
      </c>
      <c r="B7" s="404"/>
      <c r="C7" s="841"/>
      <c r="D7" s="842"/>
      <c r="E7" s="843" t="s">
        <v>114</v>
      </c>
      <c r="F7" s="404"/>
      <c r="G7" s="404"/>
      <c r="H7" s="844"/>
      <c r="J7" s="869" t="s">
        <v>115</v>
      </c>
      <c r="K7" s="870"/>
      <c r="L7" s="870">
        <v>0</v>
      </c>
      <c r="M7" s="868"/>
    </row>
    <row r="8" ht="22.5" customHeight="1" spans="1:13">
      <c r="A8" s="840" t="s">
        <v>116</v>
      </c>
      <c r="B8" s="404"/>
      <c r="C8" s="841"/>
      <c r="D8" s="842"/>
      <c r="E8" s="843" t="s">
        <v>117</v>
      </c>
      <c r="F8" s="411">
        <v>1938.512764</v>
      </c>
      <c r="G8" s="404">
        <v>3858</v>
      </c>
      <c r="H8" s="844">
        <f t="shared" ref="H8:H17" si="0">F8/G8-1</f>
        <v>-0.497534275790565</v>
      </c>
      <c r="J8" s="869" t="s">
        <v>117</v>
      </c>
      <c r="K8" s="870">
        <v>2195</v>
      </c>
      <c r="L8" s="870">
        <v>2031</v>
      </c>
      <c r="M8" s="868">
        <f t="shared" ref="M8:M17" si="1">F8/L8</f>
        <v>0.954462217626785</v>
      </c>
    </row>
    <row r="9" ht="22.5" customHeight="1" spans="1:13">
      <c r="A9" s="840" t="s">
        <v>118</v>
      </c>
      <c r="B9" s="404"/>
      <c r="C9" s="841"/>
      <c r="D9" s="842"/>
      <c r="E9" s="843" t="s">
        <v>119</v>
      </c>
      <c r="F9" s="411">
        <v>46318.582586</v>
      </c>
      <c r="G9" s="404">
        <v>53948</v>
      </c>
      <c r="H9" s="844">
        <f t="shared" si="0"/>
        <v>-0.141421691517758</v>
      </c>
      <c r="J9" s="869" t="s">
        <v>119</v>
      </c>
      <c r="K9" s="870">
        <v>37240</v>
      </c>
      <c r="L9" s="870">
        <v>43682</v>
      </c>
      <c r="M9" s="868">
        <f t="shared" si="1"/>
        <v>1.06035855926926</v>
      </c>
    </row>
    <row r="10" ht="22.5" customHeight="1" spans="1:13">
      <c r="A10" s="840" t="s">
        <v>120</v>
      </c>
      <c r="B10" s="404"/>
      <c r="C10" s="841"/>
      <c r="D10" s="842"/>
      <c r="E10" s="843" t="s">
        <v>121</v>
      </c>
      <c r="F10" s="411">
        <v>34613.033965</v>
      </c>
      <c r="G10" s="404">
        <v>56115</v>
      </c>
      <c r="H10" s="844">
        <f t="shared" si="0"/>
        <v>-0.383176798271407</v>
      </c>
      <c r="J10" s="869" t="s">
        <v>121</v>
      </c>
      <c r="K10" s="870">
        <v>31543</v>
      </c>
      <c r="L10" s="870">
        <v>37619</v>
      </c>
      <c r="M10" s="868">
        <f t="shared" si="1"/>
        <v>0.920094472606927</v>
      </c>
    </row>
    <row r="11" ht="22.5" customHeight="1" spans="1:13">
      <c r="A11" s="840" t="s">
        <v>122</v>
      </c>
      <c r="B11" s="404"/>
      <c r="C11" s="841"/>
      <c r="D11" s="842"/>
      <c r="E11" s="843" t="s">
        <v>123</v>
      </c>
      <c r="F11" s="405"/>
      <c r="G11" s="404"/>
      <c r="H11" s="844"/>
      <c r="J11" s="869" t="s">
        <v>123</v>
      </c>
      <c r="K11" s="870"/>
      <c r="L11" s="870">
        <v>2855</v>
      </c>
      <c r="M11" s="868">
        <f t="shared" si="1"/>
        <v>0</v>
      </c>
    </row>
    <row r="12" ht="22.5" customHeight="1" spans="1:13">
      <c r="A12" s="840" t="s">
        <v>124</v>
      </c>
      <c r="B12" s="404">
        <v>3021</v>
      </c>
      <c r="C12" s="404">
        <v>8003</v>
      </c>
      <c r="D12" s="842">
        <f>B12/C12-1</f>
        <v>-0.622516556291391</v>
      </c>
      <c r="E12" s="843" t="s">
        <v>125</v>
      </c>
      <c r="F12" s="405"/>
      <c r="G12" s="404"/>
      <c r="H12" s="844"/>
      <c r="J12" s="871"/>
      <c r="K12" s="872"/>
      <c r="L12" s="872"/>
      <c r="M12" s="868"/>
    </row>
    <row r="13" ht="22.5" customHeight="1" spans="1:13">
      <c r="A13" s="840" t="s">
        <v>126</v>
      </c>
      <c r="B13" s="404">
        <f>166-1</f>
        <v>165</v>
      </c>
      <c r="C13" s="404">
        <v>769</v>
      </c>
      <c r="D13" s="842">
        <f>B13/C13-1</f>
        <v>-0.785435630689207</v>
      </c>
      <c r="E13" s="843" t="s">
        <v>127</v>
      </c>
      <c r="F13" s="405"/>
      <c r="G13" s="404"/>
      <c r="H13" s="844"/>
      <c r="J13" s="871"/>
      <c r="K13" s="872"/>
      <c r="L13" s="872"/>
      <c r="M13" s="868"/>
    </row>
    <row r="14" ht="22.5" customHeight="1" spans="1:13">
      <c r="A14" s="840" t="s">
        <v>128</v>
      </c>
      <c r="B14" s="404">
        <v>62941</v>
      </c>
      <c r="C14" s="404">
        <v>135415</v>
      </c>
      <c r="D14" s="842">
        <f>B14/C14-1</f>
        <v>-0.535199202451722</v>
      </c>
      <c r="E14" s="843" t="s">
        <v>129</v>
      </c>
      <c r="F14" s="411">
        <v>140439.505244</v>
      </c>
      <c r="G14" s="404">
        <v>11388</v>
      </c>
      <c r="H14" s="844">
        <f t="shared" si="0"/>
        <v>11.3322361471725</v>
      </c>
      <c r="J14" s="869" t="s">
        <v>130</v>
      </c>
      <c r="K14" s="870">
        <v>36107</v>
      </c>
      <c r="L14" s="870">
        <v>151731</v>
      </c>
      <c r="M14" s="868">
        <f t="shared" si="1"/>
        <v>0.925582150279112</v>
      </c>
    </row>
    <row r="15" ht="22.5" customHeight="1" spans="1:13">
      <c r="A15" s="840" t="s">
        <v>131</v>
      </c>
      <c r="B15" s="404"/>
      <c r="C15" s="404"/>
      <c r="D15" s="842"/>
      <c r="E15" s="843" t="s">
        <v>132</v>
      </c>
      <c r="F15" s="411">
        <v>20494.11</v>
      </c>
      <c r="G15" s="404">
        <v>12513</v>
      </c>
      <c r="H15" s="844">
        <f t="shared" si="0"/>
        <v>0.637825461520019</v>
      </c>
      <c r="J15" s="869" t="s">
        <v>133</v>
      </c>
      <c r="K15" s="870">
        <v>21241</v>
      </c>
      <c r="L15" s="870">
        <v>20495</v>
      </c>
      <c r="M15" s="868">
        <f t="shared" si="1"/>
        <v>0.999956574774335</v>
      </c>
    </row>
    <row r="16" ht="22.5" customHeight="1" spans="1:13">
      <c r="A16" s="840" t="s">
        <v>134</v>
      </c>
      <c r="B16" s="404"/>
      <c r="C16" s="404"/>
      <c r="D16" s="842"/>
      <c r="E16" s="845" t="s">
        <v>135</v>
      </c>
      <c r="F16" s="411">
        <v>1.6997</v>
      </c>
      <c r="G16" s="293">
        <v>1</v>
      </c>
      <c r="H16" s="844">
        <f t="shared" si="0"/>
        <v>0.6997</v>
      </c>
      <c r="J16" s="873" t="s">
        <v>136</v>
      </c>
      <c r="K16" s="870"/>
      <c r="L16" s="870">
        <v>6</v>
      </c>
      <c r="M16" s="868">
        <f t="shared" si="1"/>
        <v>0.283283333333333</v>
      </c>
    </row>
    <row r="17" ht="22.5" customHeight="1" spans="1:13">
      <c r="A17" s="840" t="s">
        <v>137</v>
      </c>
      <c r="B17" s="404">
        <v>5408</v>
      </c>
      <c r="C17" s="404">
        <v>18345</v>
      </c>
      <c r="D17" s="842">
        <f>B17/C17-1</f>
        <v>-0.705205778141183</v>
      </c>
      <c r="E17" s="845" t="s">
        <v>138</v>
      </c>
      <c r="F17" s="411">
        <v>603</v>
      </c>
      <c r="G17" s="404">
        <v>180</v>
      </c>
      <c r="H17" s="844">
        <f t="shared" si="0"/>
        <v>2.35</v>
      </c>
      <c r="J17" s="873" t="s">
        <v>139</v>
      </c>
      <c r="K17" s="870">
        <v>714</v>
      </c>
      <c r="L17" s="870">
        <v>1177</v>
      </c>
      <c r="M17" s="868">
        <f t="shared" si="1"/>
        <v>0.51231945624469</v>
      </c>
    </row>
    <row r="18" ht="22.5" customHeight="1" spans="1:8">
      <c r="A18" s="801" t="s">
        <v>140</v>
      </c>
      <c r="B18" s="404"/>
      <c r="C18" s="404"/>
      <c r="D18" s="842"/>
      <c r="E18" s="843"/>
      <c r="F18" s="404"/>
      <c r="G18" s="404"/>
      <c r="H18" s="843"/>
    </row>
    <row r="19" ht="22.5" customHeight="1" spans="1:8">
      <c r="A19" s="801" t="s">
        <v>141</v>
      </c>
      <c r="B19" s="404">
        <v>589</v>
      </c>
      <c r="C19" s="404">
        <v>841</v>
      </c>
      <c r="D19" s="842">
        <f>B19/C19-1</f>
        <v>-0.299643281807372</v>
      </c>
      <c r="E19" s="843"/>
      <c r="F19" s="404"/>
      <c r="G19" s="404"/>
      <c r="H19" s="843"/>
    </row>
    <row r="20" ht="22.5" customHeight="1" spans="1:8">
      <c r="A20" s="801" t="s">
        <v>142</v>
      </c>
      <c r="B20" s="404"/>
      <c r="C20" s="841"/>
      <c r="D20" s="842"/>
      <c r="E20" s="843"/>
      <c r="F20" s="404"/>
      <c r="G20" s="404"/>
      <c r="H20" s="843"/>
    </row>
    <row r="21" ht="22.5" customHeight="1" spans="1:8">
      <c r="A21" s="639" t="s">
        <v>143</v>
      </c>
      <c r="B21" s="404">
        <v>6500</v>
      </c>
      <c r="C21" s="841">
        <v>3000</v>
      </c>
      <c r="D21" s="842">
        <f>B21/C21-1</f>
        <v>1.16666666666667</v>
      </c>
      <c r="E21" s="843"/>
      <c r="F21" s="404"/>
      <c r="G21" s="404"/>
      <c r="H21" s="843"/>
    </row>
    <row r="22" ht="21" customHeight="1" spans="1:8">
      <c r="A22" s="639"/>
      <c r="B22" s="846"/>
      <c r="C22" s="847"/>
      <c r="D22" s="837"/>
      <c r="E22" s="848"/>
      <c r="F22" s="846"/>
      <c r="G22" s="846"/>
      <c r="H22" s="849"/>
    </row>
    <row r="23" ht="21" customHeight="1" spans="1:8">
      <c r="A23" s="838" t="s">
        <v>86</v>
      </c>
      <c r="B23" s="850">
        <f>B24+B25+B26+B29</f>
        <v>210745</v>
      </c>
      <c r="C23" s="850"/>
      <c r="D23" s="851" t="s">
        <v>87</v>
      </c>
      <c r="E23" s="838" t="s">
        <v>88</v>
      </c>
      <c r="F23" s="850">
        <f>F24+F25+F26+F27+F29</f>
        <v>44961</v>
      </c>
      <c r="G23" s="850"/>
      <c r="H23" s="844" t="s">
        <v>87</v>
      </c>
    </row>
    <row r="24" ht="21" customHeight="1" spans="1:8">
      <c r="A24" s="639" t="s">
        <v>89</v>
      </c>
      <c r="B24" s="852">
        <f>49504+1</f>
        <v>49505</v>
      </c>
      <c r="C24" s="852"/>
      <c r="D24" s="853"/>
      <c r="E24" s="854" t="s">
        <v>90</v>
      </c>
      <c r="F24" s="852">
        <v>3424</v>
      </c>
      <c r="G24" s="852"/>
      <c r="H24" s="844" t="s">
        <v>87</v>
      </c>
    </row>
    <row r="25" ht="21" customHeight="1" spans="1:8">
      <c r="A25" s="639" t="s">
        <v>91</v>
      </c>
      <c r="B25" s="852"/>
      <c r="C25" s="852"/>
      <c r="D25" s="853"/>
      <c r="E25" s="104" t="s">
        <v>92</v>
      </c>
      <c r="F25" s="852"/>
      <c r="G25" s="852"/>
      <c r="H25" s="844"/>
    </row>
    <row r="26" ht="21" customHeight="1" spans="1:8">
      <c r="A26" s="217" t="s">
        <v>144</v>
      </c>
      <c r="B26" s="852">
        <f>B27+B28</f>
        <v>117500</v>
      </c>
      <c r="C26" s="852"/>
      <c r="D26" s="855"/>
      <c r="E26" s="639" t="s">
        <v>145</v>
      </c>
      <c r="F26" s="852">
        <v>4700</v>
      </c>
      <c r="G26" s="852"/>
      <c r="H26" s="844" t="s">
        <v>87</v>
      </c>
    </row>
    <row r="27" ht="21" customHeight="1" spans="1:8">
      <c r="A27" s="217" t="s">
        <v>146</v>
      </c>
      <c r="B27" s="852">
        <v>104000</v>
      </c>
      <c r="C27" s="852"/>
      <c r="D27" s="856"/>
      <c r="E27" s="733" t="s">
        <v>96</v>
      </c>
      <c r="F27" s="852">
        <f>F28</f>
        <v>13500</v>
      </c>
      <c r="G27" s="852"/>
      <c r="H27" s="844"/>
    </row>
    <row r="28" ht="21" customHeight="1" spans="1:8">
      <c r="A28" s="217" t="s">
        <v>147</v>
      </c>
      <c r="B28" s="852">
        <v>13500</v>
      </c>
      <c r="C28" s="852"/>
      <c r="D28" s="856"/>
      <c r="E28" s="857" t="s">
        <v>148</v>
      </c>
      <c r="F28" s="852">
        <v>13500</v>
      </c>
      <c r="G28" s="852"/>
      <c r="H28" s="844"/>
    </row>
    <row r="29" ht="21" customHeight="1" spans="1:8">
      <c r="A29" s="639" t="s">
        <v>149</v>
      </c>
      <c r="B29" s="852">
        <v>43740</v>
      </c>
      <c r="C29" s="852"/>
      <c r="D29" s="856"/>
      <c r="E29" s="639" t="s">
        <v>102</v>
      </c>
      <c r="F29" s="852">
        <f>23337</f>
        <v>23337</v>
      </c>
      <c r="G29" s="852"/>
      <c r="H29" s="844" t="s">
        <v>87</v>
      </c>
    </row>
    <row r="30" spans="1:7">
      <c r="A30" s="591"/>
      <c r="D30" s="858"/>
      <c r="E30" s="654"/>
      <c r="F30" s="654"/>
      <c r="G30" s="654"/>
    </row>
    <row r="31" ht="14" spans="1:8">
      <c r="A31" s="654" t="s">
        <v>87</v>
      </c>
      <c r="B31" s="859"/>
      <c r="C31" s="860"/>
      <c r="D31" s="860"/>
      <c r="H31" s="654"/>
    </row>
    <row r="32" spans="4:4">
      <c r="D32" s="858"/>
    </row>
    <row r="33" spans="4:8">
      <c r="D33" s="858"/>
      <c r="E33" s="591"/>
      <c r="F33" s="591"/>
      <c r="G33" s="591"/>
      <c r="H33" s="591"/>
    </row>
    <row r="34" spans="5:8">
      <c r="E34" s="591"/>
      <c r="F34" s="591"/>
      <c r="G34" s="591"/>
      <c r="H34" s="591"/>
    </row>
    <row r="35" spans="5:8">
      <c r="E35" s="591"/>
      <c r="F35" s="591"/>
      <c r="G35" s="591"/>
      <c r="H35" s="591"/>
    </row>
    <row r="36" spans="5:8">
      <c r="E36" s="591"/>
      <c r="F36" s="591"/>
      <c r="G36" s="591"/>
      <c r="H36" s="591"/>
    </row>
    <row r="37" spans="5:8">
      <c r="E37" s="591"/>
      <c r="F37" s="591"/>
      <c r="G37" s="591"/>
      <c r="H37" s="591"/>
    </row>
    <row r="38" spans="5:8">
      <c r="E38" s="591"/>
      <c r="F38" s="591"/>
      <c r="G38" s="591"/>
      <c r="H38" s="591"/>
    </row>
    <row r="47" spans="1:8">
      <c r="A47" s="591"/>
      <c r="E47" s="591"/>
      <c r="F47" s="591"/>
      <c r="G47" s="591"/>
      <c r="H47" s="591"/>
    </row>
    <row r="48" spans="1:8">
      <c r="A48" s="591"/>
      <c r="E48" s="591"/>
      <c r="F48" s="591"/>
      <c r="G48" s="591"/>
      <c r="H48" s="591"/>
    </row>
    <row r="49" spans="1:1">
      <c r="A49" s="591"/>
    </row>
    <row r="50" spans="1:1">
      <c r="A50" s="591"/>
    </row>
    <row r="51" spans="1:1">
      <c r="A51" s="591"/>
    </row>
    <row r="52" spans="1:1">
      <c r="A52" s="591"/>
    </row>
    <row r="53" s="821" customFormat="1" spans="2:8">
      <c r="B53" s="822"/>
      <c r="C53" s="823"/>
      <c r="D53" s="824"/>
      <c r="E53" s="592"/>
      <c r="F53" s="825"/>
      <c r="G53" s="825"/>
      <c r="H53" s="826"/>
    </row>
    <row r="54" s="821" customFormat="1" spans="2:8">
      <c r="B54" s="822"/>
      <c r="C54" s="823"/>
      <c r="D54" s="824"/>
      <c r="E54" s="592"/>
      <c r="F54" s="825"/>
      <c r="G54" s="825"/>
      <c r="H54" s="826"/>
    </row>
    <row r="55" s="821" customFormat="1" spans="2:8">
      <c r="B55" s="822"/>
      <c r="C55" s="823"/>
      <c r="D55" s="824"/>
      <c r="E55" s="592"/>
      <c r="F55" s="825"/>
      <c r="G55" s="825"/>
      <c r="H55" s="826"/>
    </row>
    <row r="56" s="821" customFormat="1" spans="2:8">
      <c r="B56" s="822"/>
      <c r="C56" s="823"/>
      <c r="D56" s="824"/>
      <c r="E56" s="592"/>
      <c r="F56" s="825"/>
      <c r="G56" s="825"/>
      <c r="H56" s="826"/>
    </row>
    <row r="57" s="821" customFormat="1" spans="2:8">
      <c r="B57" s="822"/>
      <c r="C57" s="823"/>
      <c r="D57" s="824"/>
      <c r="E57" s="592"/>
      <c r="F57" s="825"/>
      <c r="G57" s="825"/>
      <c r="H57" s="826"/>
    </row>
    <row r="58" s="821" customFormat="1" spans="2:8">
      <c r="B58" s="822"/>
      <c r="C58" s="823"/>
      <c r="D58" s="824"/>
      <c r="E58" s="592"/>
      <c r="F58" s="825"/>
      <c r="G58" s="825"/>
      <c r="H58" s="826"/>
    </row>
    <row r="59" s="821" customFormat="1" spans="2:8">
      <c r="B59" s="822"/>
      <c r="C59" s="823"/>
      <c r="D59" s="824"/>
      <c r="E59" s="592"/>
      <c r="F59" s="825"/>
      <c r="G59" s="825"/>
      <c r="H59" s="826"/>
    </row>
  </sheetData>
  <mergeCells count="7">
    <mergeCell ref="A1:E1"/>
    <mergeCell ref="F1:H1"/>
    <mergeCell ref="A2:H2"/>
    <mergeCell ref="A3:E3"/>
    <mergeCell ref="K4:K5"/>
    <mergeCell ref="L4:L5"/>
    <mergeCell ref="M4:M5"/>
  </mergeCells>
  <printOptions horizontalCentered="1"/>
  <pageMargins left="0.708661417322835" right="0.708661417322835" top="0.748031496062992" bottom="0.748031496062992" header="0.31496062992126" footer="0.31496062992126"/>
  <pageSetup paperSize="9" scale="65" fitToHeight="0" orientation="landscape"/>
  <headerFooter>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455"/>
  <sheetViews>
    <sheetView topLeftCell="A442" workbookViewId="0">
      <selection activeCell="D447" sqref="D447"/>
    </sheetView>
  </sheetViews>
  <sheetFormatPr defaultColWidth="21.5" defaultRowHeight="15" outlineLevelCol="3"/>
  <cols>
    <col min="1" max="1" width="17" style="317" customWidth="1"/>
    <col min="2" max="2" width="52.1272727272727" style="317" customWidth="1"/>
    <col min="3" max="3" width="20.5" style="318" customWidth="1"/>
    <col min="4" max="16384" width="21.5" style="317"/>
  </cols>
  <sheetData>
    <row r="1" ht="17.5" spans="1:3">
      <c r="A1" s="63" t="s">
        <v>498</v>
      </c>
      <c r="B1" s="63"/>
      <c r="C1" s="63"/>
    </row>
    <row r="2" s="316" customFormat="1" ht="23" spans="1:4">
      <c r="A2" s="65" t="s">
        <v>499</v>
      </c>
      <c r="B2" s="65"/>
      <c r="C2" s="65"/>
      <c r="D2" s="319"/>
    </row>
    <row r="3" ht="27" customHeight="1" spans="1:4">
      <c r="A3" s="320" t="s">
        <v>2</v>
      </c>
      <c r="B3" s="320"/>
      <c r="C3" s="320"/>
      <c r="D3" s="321"/>
    </row>
    <row r="4" ht="24" customHeight="1" spans="1:4">
      <c r="A4" s="322" t="s">
        <v>110</v>
      </c>
      <c r="B4" s="323"/>
      <c r="C4" s="324" t="s">
        <v>500</v>
      </c>
      <c r="D4" s="325"/>
    </row>
    <row r="5" ht="21.95" customHeight="1" spans="1:4">
      <c r="A5" s="326" t="s">
        <v>14</v>
      </c>
      <c r="B5" s="327"/>
      <c r="C5" s="328">
        <f>C6+C97+C102+C115+C136+C147+C170+C244+C282+C315+C326+C380+C393+C399+C407+C417+C425+C441+C442+C445+C449+C453</f>
        <v>579338.86646</v>
      </c>
      <c r="D5" s="325"/>
    </row>
    <row r="6" ht="19.5" customHeight="1" spans="1:3">
      <c r="A6" s="177">
        <v>201</v>
      </c>
      <c r="B6" s="329" t="s">
        <v>16</v>
      </c>
      <c r="C6" s="330">
        <v>43474.063472</v>
      </c>
    </row>
    <row r="7" ht="19.5" customHeight="1" spans="1:3">
      <c r="A7" s="180">
        <v>20101</v>
      </c>
      <c r="B7" s="331" t="s">
        <v>501</v>
      </c>
      <c r="C7" s="330">
        <v>1022.929848</v>
      </c>
    </row>
    <row r="8" ht="19.5" customHeight="1" spans="1:3">
      <c r="A8" s="182">
        <v>2010101</v>
      </c>
      <c r="B8" s="332" t="s">
        <v>502</v>
      </c>
      <c r="C8" s="330">
        <v>771.341848</v>
      </c>
    </row>
    <row r="9" ht="19.5" customHeight="1" spans="1:3">
      <c r="A9" s="182">
        <v>2010104</v>
      </c>
      <c r="B9" s="332" t="s">
        <v>503</v>
      </c>
      <c r="C9" s="330">
        <v>130</v>
      </c>
    </row>
    <row r="10" ht="19.5" customHeight="1" spans="1:3">
      <c r="A10" s="182">
        <v>2010108</v>
      </c>
      <c r="B10" s="332" t="s">
        <v>504</v>
      </c>
      <c r="C10" s="330">
        <v>60</v>
      </c>
    </row>
    <row r="11" ht="19.5" customHeight="1" spans="1:3">
      <c r="A11" s="182">
        <v>2010150</v>
      </c>
      <c r="B11" s="332" t="s">
        <v>505</v>
      </c>
      <c r="C11" s="330">
        <v>43.908</v>
      </c>
    </row>
    <row r="12" ht="19.5" customHeight="1" spans="1:3">
      <c r="A12" s="182">
        <v>2010199</v>
      </c>
      <c r="B12" s="332" t="s">
        <v>506</v>
      </c>
      <c r="C12" s="330">
        <v>17.68</v>
      </c>
    </row>
    <row r="13" ht="19.5" customHeight="1" spans="1:3">
      <c r="A13" s="180">
        <v>20102</v>
      </c>
      <c r="B13" s="331" t="s">
        <v>507</v>
      </c>
      <c r="C13" s="330">
        <v>887.561734</v>
      </c>
    </row>
    <row r="14" ht="19.5" customHeight="1" spans="1:3">
      <c r="A14" s="182">
        <v>2010201</v>
      </c>
      <c r="B14" s="332" t="s">
        <v>502</v>
      </c>
      <c r="C14" s="330">
        <v>695.72622</v>
      </c>
    </row>
    <row r="15" ht="19.5" customHeight="1" spans="1:3">
      <c r="A15" s="182">
        <v>2010204</v>
      </c>
      <c r="B15" s="332" t="s">
        <v>508</v>
      </c>
      <c r="C15" s="330">
        <v>50</v>
      </c>
    </row>
    <row r="16" ht="19.5" customHeight="1" spans="1:3">
      <c r="A16" s="182">
        <v>2010205</v>
      </c>
      <c r="B16" s="332" t="s">
        <v>509</v>
      </c>
      <c r="C16" s="330">
        <v>49</v>
      </c>
    </row>
    <row r="17" ht="19.5" customHeight="1" spans="1:3">
      <c r="A17" s="182">
        <v>2010250</v>
      </c>
      <c r="B17" s="332" t="s">
        <v>505</v>
      </c>
      <c r="C17" s="330">
        <v>56.835514</v>
      </c>
    </row>
    <row r="18" ht="19.5" customHeight="1" spans="1:3">
      <c r="A18" s="182">
        <v>2010299</v>
      </c>
      <c r="B18" s="332" t="s">
        <v>510</v>
      </c>
      <c r="C18" s="330">
        <v>36</v>
      </c>
    </row>
    <row r="19" ht="19.5" customHeight="1" spans="1:3">
      <c r="A19" s="180">
        <v>20103</v>
      </c>
      <c r="B19" s="331" t="s">
        <v>511</v>
      </c>
      <c r="C19" s="330">
        <v>8323.423549</v>
      </c>
    </row>
    <row r="20" ht="19.5" customHeight="1" spans="1:3">
      <c r="A20" s="182">
        <v>2010301</v>
      </c>
      <c r="B20" s="332" t="s">
        <v>502</v>
      </c>
      <c r="C20" s="330">
        <v>3836.171147</v>
      </c>
    </row>
    <row r="21" ht="19.5" customHeight="1" spans="1:3">
      <c r="A21" s="182">
        <v>2010302</v>
      </c>
      <c r="B21" s="332" t="s">
        <v>512</v>
      </c>
      <c r="C21" s="330">
        <v>596.24352</v>
      </c>
    </row>
    <row r="22" ht="19.5" customHeight="1" spans="1:3">
      <c r="A22" s="182">
        <v>2010306</v>
      </c>
      <c r="B22" s="332" t="s">
        <v>513</v>
      </c>
      <c r="C22" s="330">
        <v>300.798036</v>
      </c>
    </row>
    <row r="23" ht="19.5" customHeight="1" spans="1:3">
      <c r="A23" s="182">
        <v>2010308</v>
      </c>
      <c r="B23" s="332" t="s">
        <v>514</v>
      </c>
      <c r="C23" s="330">
        <v>461.39123</v>
      </c>
    </row>
    <row r="24" ht="19.5" customHeight="1" spans="1:3">
      <c r="A24" s="182">
        <v>2010350</v>
      </c>
      <c r="B24" s="332" t="s">
        <v>505</v>
      </c>
      <c r="C24" s="330">
        <v>704.304854</v>
      </c>
    </row>
    <row r="25" ht="19.5" customHeight="1" spans="1:3">
      <c r="A25" s="182">
        <v>2010399</v>
      </c>
      <c r="B25" s="332" t="s">
        <v>515</v>
      </c>
      <c r="C25" s="330">
        <v>2424.514762</v>
      </c>
    </row>
    <row r="26" ht="19.5" customHeight="1" spans="1:3">
      <c r="A26" s="180">
        <v>20104</v>
      </c>
      <c r="B26" s="331" t="s">
        <v>516</v>
      </c>
      <c r="C26" s="330">
        <v>2353.416897</v>
      </c>
    </row>
    <row r="27" ht="19.5" customHeight="1" spans="1:3">
      <c r="A27" s="182">
        <v>2010401</v>
      </c>
      <c r="B27" s="332" t="s">
        <v>502</v>
      </c>
      <c r="C27" s="330">
        <v>538.481987</v>
      </c>
    </row>
    <row r="28" ht="19.5" customHeight="1" spans="1:3">
      <c r="A28" s="182">
        <v>2010406</v>
      </c>
      <c r="B28" s="332" t="s">
        <v>517</v>
      </c>
      <c r="C28" s="330">
        <v>45</v>
      </c>
    </row>
    <row r="29" ht="19.5" customHeight="1" spans="1:3">
      <c r="A29" s="182">
        <v>2010450</v>
      </c>
      <c r="B29" s="332" t="s">
        <v>505</v>
      </c>
      <c r="C29" s="330">
        <v>201.90259</v>
      </c>
    </row>
    <row r="30" ht="19.5" customHeight="1" spans="1:3">
      <c r="A30" s="182">
        <v>2010499</v>
      </c>
      <c r="B30" s="332" t="s">
        <v>518</v>
      </c>
      <c r="C30" s="330">
        <v>1568.03232</v>
      </c>
    </row>
    <row r="31" ht="19.5" customHeight="1" spans="1:3">
      <c r="A31" s="180">
        <v>20105</v>
      </c>
      <c r="B31" s="331" t="s">
        <v>519</v>
      </c>
      <c r="C31" s="330">
        <v>714.533192</v>
      </c>
    </row>
    <row r="32" ht="19.5" customHeight="1" spans="1:3">
      <c r="A32" s="182">
        <v>2010501</v>
      </c>
      <c r="B32" s="332" t="s">
        <v>502</v>
      </c>
      <c r="C32" s="330">
        <v>292.991992</v>
      </c>
    </row>
    <row r="33" ht="19.5" customHeight="1" spans="1:3">
      <c r="A33" s="182">
        <v>2010507</v>
      </c>
      <c r="B33" s="332" t="s">
        <v>520</v>
      </c>
      <c r="C33" s="330">
        <v>200</v>
      </c>
    </row>
    <row r="34" ht="19.5" customHeight="1" spans="1:3">
      <c r="A34" s="182">
        <v>2010508</v>
      </c>
      <c r="B34" s="332" t="s">
        <v>521</v>
      </c>
      <c r="C34" s="330">
        <v>159.22</v>
      </c>
    </row>
    <row r="35" ht="19.5" customHeight="1" spans="1:3">
      <c r="A35" s="182">
        <v>2010550</v>
      </c>
      <c r="B35" s="332" t="s">
        <v>505</v>
      </c>
      <c r="C35" s="330">
        <v>44.6412</v>
      </c>
    </row>
    <row r="36" ht="19.5" customHeight="1" spans="1:3">
      <c r="A36" s="182">
        <v>2010599</v>
      </c>
      <c r="B36" s="332" t="s">
        <v>522</v>
      </c>
      <c r="C36" s="330">
        <v>17.68</v>
      </c>
    </row>
    <row r="37" ht="19.5" customHeight="1" spans="1:3">
      <c r="A37" s="180">
        <v>20106</v>
      </c>
      <c r="B37" s="331" t="s">
        <v>523</v>
      </c>
      <c r="C37" s="330">
        <v>3392.994237</v>
      </c>
    </row>
    <row r="38" ht="19.5" customHeight="1" spans="1:3">
      <c r="A38" s="182">
        <v>2010601</v>
      </c>
      <c r="B38" s="332" t="s">
        <v>502</v>
      </c>
      <c r="C38" s="330">
        <v>1338.641627</v>
      </c>
    </row>
    <row r="39" ht="19.5" customHeight="1" spans="1:3">
      <c r="A39" s="182">
        <v>2010607</v>
      </c>
      <c r="B39" s="332" t="s">
        <v>524</v>
      </c>
      <c r="C39" s="330">
        <v>184.5</v>
      </c>
    </row>
    <row r="40" ht="19.5" customHeight="1" spans="1:3">
      <c r="A40" s="182">
        <v>2010608</v>
      </c>
      <c r="B40" s="332" t="s">
        <v>525</v>
      </c>
      <c r="C40" s="330">
        <v>1400</v>
      </c>
    </row>
    <row r="41" ht="19.5" customHeight="1" spans="1:3">
      <c r="A41" s="182">
        <v>2010650</v>
      </c>
      <c r="B41" s="332" t="s">
        <v>505</v>
      </c>
      <c r="C41" s="330">
        <v>251.40391</v>
      </c>
    </row>
    <row r="42" ht="19.5" customHeight="1" spans="1:3">
      <c r="A42" s="182">
        <v>2010699</v>
      </c>
      <c r="B42" s="332" t="s">
        <v>526</v>
      </c>
      <c r="C42" s="330">
        <v>218.4487</v>
      </c>
    </row>
    <row r="43" ht="19.5" customHeight="1" spans="1:3">
      <c r="A43" s="180">
        <v>20107</v>
      </c>
      <c r="B43" s="331" t="s">
        <v>527</v>
      </c>
      <c r="C43" s="330">
        <v>2000</v>
      </c>
    </row>
    <row r="44" ht="19.5" customHeight="1" spans="1:3">
      <c r="A44" s="182">
        <v>2010710</v>
      </c>
      <c r="B44" s="332" t="s">
        <v>528</v>
      </c>
      <c r="C44" s="330">
        <v>2000</v>
      </c>
    </row>
    <row r="45" ht="19.5" customHeight="1" spans="1:3">
      <c r="A45" s="180">
        <v>20108</v>
      </c>
      <c r="B45" s="331" t="s">
        <v>529</v>
      </c>
      <c r="C45" s="330">
        <v>300</v>
      </c>
    </row>
    <row r="46" ht="19.5" customHeight="1" spans="1:3">
      <c r="A46" s="182">
        <v>2010804</v>
      </c>
      <c r="B46" s="332" t="s">
        <v>530</v>
      </c>
      <c r="C46" s="330">
        <v>300</v>
      </c>
    </row>
    <row r="47" ht="19.5" customHeight="1" spans="1:3">
      <c r="A47" s="180">
        <v>20111</v>
      </c>
      <c r="B47" s="331" t="s">
        <v>531</v>
      </c>
      <c r="C47" s="330">
        <v>2879.554655</v>
      </c>
    </row>
    <row r="48" ht="19.5" customHeight="1" spans="1:3">
      <c r="A48" s="182">
        <v>2011101</v>
      </c>
      <c r="B48" s="332" t="s">
        <v>502</v>
      </c>
      <c r="C48" s="330">
        <v>2320.741859</v>
      </c>
    </row>
    <row r="49" ht="19.5" customHeight="1" spans="1:3">
      <c r="A49" s="182">
        <v>2011150</v>
      </c>
      <c r="B49" s="332" t="s">
        <v>505</v>
      </c>
      <c r="C49" s="330">
        <v>156.932796</v>
      </c>
    </row>
    <row r="50" ht="19.5" customHeight="1" spans="1:3">
      <c r="A50" s="182">
        <v>2011199</v>
      </c>
      <c r="B50" s="332" t="s">
        <v>532</v>
      </c>
      <c r="C50" s="330">
        <v>401.88</v>
      </c>
    </row>
    <row r="51" ht="19.5" customHeight="1" spans="1:3">
      <c r="A51" s="180">
        <v>20113</v>
      </c>
      <c r="B51" s="331" t="s">
        <v>533</v>
      </c>
      <c r="C51" s="330">
        <v>11565.220967</v>
      </c>
    </row>
    <row r="52" ht="19.5" customHeight="1" spans="1:3">
      <c r="A52" s="182">
        <v>2011301</v>
      </c>
      <c r="B52" s="332" t="s">
        <v>502</v>
      </c>
      <c r="C52" s="330">
        <v>970.878245</v>
      </c>
    </row>
    <row r="53" ht="19.5" customHeight="1" spans="1:3">
      <c r="A53" s="182">
        <v>2011308</v>
      </c>
      <c r="B53" s="332" t="s">
        <v>534</v>
      </c>
      <c r="C53" s="330">
        <v>10186</v>
      </c>
    </row>
    <row r="54" ht="19.5" customHeight="1" spans="1:3">
      <c r="A54" s="182">
        <v>2011350</v>
      </c>
      <c r="B54" s="332" t="s">
        <v>505</v>
      </c>
      <c r="C54" s="330">
        <v>267.104322</v>
      </c>
    </row>
    <row r="55" ht="19.5" customHeight="1" spans="1:3">
      <c r="A55" s="182">
        <v>2011399</v>
      </c>
      <c r="B55" s="332" t="s">
        <v>535</v>
      </c>
      <c r="C55" s="330">
        <v>141.2384</v>
      </c>
    </row>
    <row r="56" ht="19.5" customHeight="1" spans="1:3">
      <c r="A56" s="180">
        <v>20126</v>
      </c>
      <c r="B56" s="331" t="s">
        <v>536</v>
      </c>
      <c r="C56" s="330">
        <v>361.651657</v>
      </c>
    </row>
    <row r="57" ht="19.5" customHeight="1" spans="1:3">
      <c r="A57" s="182">
        <v>2012601</v>
      </c>
      <c r="B57" s="332" t="s">
        <v>502</v>
      </c>
      <c r="C57" s="330">
        <v>299.971657</v>
      </c>
    </row>
    <row r="58" ht="19.5" customHeight="1" spans="1:3">
      <c r="A58" s="182">
        <v>2012604</v>
      </c>
      <c r="B58" s="332" t="s">
        <v>537</v>
      </c>
      <c r="C58" s="330">
        <v>61.68</v>
      </c>
    </row>
    <row r="59" ht="19.5" customHeight="1" spans="1:3">
      <c r="A59" s="180">
        <v>20128</v>
      </c>
      <c r="B59" s="331" t="s">
        <v>538</v>
      </c>
      <c r="C59" s="330">
        <v>119.950835</v>
      </c>
    </row>
    <row r="60" ht="19.5" customHeight="1" spans="1:3">
      <c r="A60" s="182">
        <v>2012801</v>
      </c>
      <c r="B60" s="332" t="s">
        <v>502</v>
      </c>
      <c r="C60" s="330">
        <v>92.530835</v>
      </c>
    </row>
    <row r="61" ht="19.5" customHeight="1" spans="1:3">
      <c r="A61" s="182">
        <v>2012899</v>
      </c>
      <c r="B61" s="332" t="s">
        <v>539</v>
      </c>
      <c r="C61" s="330">
        <v>27.42</v>
      </c>
    </row>
    <row r="62" ht="19.5" customHeight="1" spans="1:3">
      <c r="A62" s="180">
        <v>20129</v>
      </c>
      <c r="B62" s="331" t="s">
        <v>540</v>
      </c>
      <c r="C62" s="330">
        <v>955.559753</v>
      </c>
    </row>
    <row r="63" ht="19.5" customHeight="1" spans="1:3">
      <c r="A63" s="182">
        <v>2012901</v>
      </c>
      <c r="B63" s="332" t="s">
        <v>502</v>
      </c>
      <c r="C63" s="330">
        <v>155.83871</v>
      </c>
    </row>
    <row r="64" ht="19.5" customHeight="1" spans="1:3">
      <c r="A64" s="182">
        <v>2012906</v>
      </c>
      <c r="B64" s="332" t="s">
        <v>541</v>
      </c>
      <c r="C64" s="330">
        <v>120</v>
      </c>
    </row>
    <row r="65" ht="19.5" customHeight="1" spans="1:3">
      <c r="A65" s="182">
        <v>2012950</v>
      </c>
      <c r="B65" s="332" t="s">
        <v>505</v>
      </c>
      <c r="C65" s="330">
        <v>135.824274</v>
      </c>
    </row>
    <row r="66" ht="19.5" customHeight="1" spans="1:3">
      <c r="A66" s="182">
        <v>2012999</v>
      </c>
      <c r="B66" s="332" t="s">
        <v>542</v>
      </c>
      <c r="C66" s="330">
        <v>543.896769</v>
      </c>
    </row>
    <row r="67" ht="19.5" customHeight="1" spans="1:3">
      <c r="A67" s="180">
        <v>20131</v>
      </c>
      <c r="B67" s="331" t="s">
        <v>543</v>
      </c>
      <c r="C67" s="330">
        <v>1250.253047</v>
      </c>
    </row>
    <row r="68" ht="19.5" customHeight="1" spans="1:3">
      <c r="A68" s="182">
        <v>2013101</v>
      </c>
      <c r="B68" s="332" t="s">
        <v>502</v>
      </c>
      <c r="C68" s="330">
        <v>650.089761</v>
      </c>
    </row>
    <row r="69" ht="19.5" customHeight="1" spans="1:3">
      <c r="A69" s="182">
        <v>2013150</v>
      </c>
      <c r="B69" s="332" t="s">
        <v>505</v>
      </c>
      <c r="C69" s="330">
        <v>197.253286</v>
      </c>
    </row>
    <row r="70" ht="19.5" customHeight="1" spans="1:3">
      <c r="A70" s="182">
        <v>2013199</v>
      </c>
      <c r="B70" s="332" t="s">
        <v>544</v>
      </c>
      <c r="C70" s="330">
        <v>402.91</v>
      </c>
    </row>
    <row r="71" ht="19.5" customHeight="1" spans="1:3">
      <c r="A71" s="180">
        <v>20132</v>
      </c>
      <c r="B71" s="331" t="s">
        <v>545</v>
      </c>
      <c r="C71" s="330">
        <v>1280.566056</v>
      </c>
    </row>
    <row r="72" ht="19.5" customHeight="1" spans="1:3">
      <c r="A72" s="182">
        <v>2013201</v>
      </c>
      <c r="B72" s="332" t="s">
        <v>502</v>
      </c>
      <c r="C72" s="330">
        <v>680.127656</v>
      </c>
    </row>
    <row r="73" ht="19.5" customHeight="1" spans="1:3">
      <c r="A73" s="182">
        <v>2013202</v>
      </c>
      <c r="B73" s="332" t="s">
        <v>512</v>
      </c>
      <c r="C73" s="330">
        <v>262.27</v>
      </c>
    </row>
    <row r="74" ht="19.5" customHeight="1" spans="1:3">
      <c r="A74" s="182">
        <v>2013204</v>
      </c>
      <c r="B74" s="332" t="s">
        <v>546</v>
      </c>
      <c r="C74" s="330">
        <v>60</v>
      </c>
    </row>
    <row r="75" ht="19.5" customHeight="1" spans="1:3">
      <c r="A75" s="182">
        <v>2013250</v>
      </c>
      <c r="B75" s="332" t="s">
        <v>505</v>
      </c>
      <c r="C75" s="330">
        <v>91.0284</v>
      </c>
    </row>
    <row r="76" ht="19.5" customHeight="1" spans="1:3">
      <c r="A76" s="182">
        <v>2013299</v>
      </c>
      <c r="B76" s="332" t="s">
        <v>547</v>
      </c>
      <c r="C76" s="330">
        <v>187.14</v>
      </c>
    </row>
    <row r="77" ht="19.5" customHeight="1" spans="1:3">
      <c r="A77" s="180">
        <v>20133</v>
      </c>
      <c r="B77" s="331" t="s">
        <v>548</v>
      </c>
      <c r="C77" s="330">
        <v>560.011408</v>
      </c>
    </row>
    <row r="78" ht="19.5" customHeight="1" spans="1:3">
      <c r="A78" s="182">
        <v>2013301</v>
      </c>
      <c r="B78" s="332" t="s">
        <v>502</v>
      </c>
      <c r="C78" s="330">
        <v>237.944184</v>
      </c>
    </row>
    <row r="79" ht="19.5" customHeight="1" spans="1:3">
      <c r="A79" s="182">
        <v>2013350</v>
      </c>
      <c r="B79" s="332" t="s">
        <v>505</v>
      </c>
      <c r="C79" s="330">
        <v>322.067224</v>
      </c>
    </row>
    <row r="80" ht="19.5" customHeight="1" spans="1:3">
      <c r="A80" s="180">
        <v>20134</v>
      </c>
      <c r="B80" s="331" t="s">
        <v>549</v>
      </c>
      <c r="C80" s="330">
        <v>457.213804</v>
      </c>
    </row>
    <row r="81" ht="19.5" customHeight="1" spans="1:3">
      <c r="A81" s="182">
        <v>2013401</v>
      </c>
      <c r="B81" s="332" t="s">
        <v>502</v>
      </c>
      <c r="C81" s="330">
        <v>265.873804</v>
      </c>
    </row>
    <row r="82" ht="19.5" customHeight="1" spans="1:3">
      <c r="A82" s="182">
        <v>2013499</v>
      </c>
      <c r="B82" s="332" t="s">
        <v>550</v>
      </c>
      <c r="C82" s="330">
        <v>191.34</v>
      </c>
    </row>
    <row r="83" ht="19.5" customHeight="1" spans="1:3">
      <c r="A83" s="180">
        <v>20136</v>
      </c>
      <c r="B83" s="331" t="s">
        <v>551</v>
      </c>
      <c r="C83" s="330">
        <v>629.041282</v>
      </c>
    </row>
    <row r="84" ht="19.5" customHeight="1" spans="1:3">
      <c r="A84" s="182">
        <v>2013601</v>
      </c>
      <c r="B84" s="332" t="s">
        <v>502</v>
      </c>
      <c r="C84" s="330">
        <v>186.771282</v>
      </c>
    </row>
    <row r="85" ht="19.5" customHeight="1" spans="1:3">
      <c r="A85" s="182">
        <v>2013699</v>
      </c>
      <c r="B85" s="332" t="s">
        <v>551</v>
      </c>
      <c r="C85" s="330">
        <v>442.27</v>
      </c>
    </row>
    <row r="86" ht="19.5" customHeight="1" spans="1:3">
      <c r="A86" s="180">
        <v>20138</v>
      </c>
      <c r="B86" s="331" t="s">
        <v>552</v>
      </c>
      <c r="C86" s="330">
        <v>3222.319089</v>
      </c>
    </row>
    <row r="87" ht="19.5" customHeight="1" spans="1:3">
      <c r="A87" s="182">
        <v>2013801</v>
      </c>
      <c r="B87" s="332" t="s">
        <v>502</v>
      </c>
      <c r="C87" s="330">
        <v>2969.179299</v>
      </c>
    </row>
    <row r="88" ht="19.5" customHeight="1" spans="1:3">
      <c r="A88" s="182">
        <v>2013810</v>
      </c>
      <c r="B88" s="332" t="s">
        <v>553</v>
      </c>
      <c r="C88" s="330">
        <v>8</v>
      </c>
    </row>
    <row r="89" ht="19.5" customHeight="1" spans="1:3">
      <c r="A89" s="182">
        <v>2013812</v>
      </c>
      <c r="B89" s="332" t="s">
        <v>554</v>
      </c>
      <c r="C89" s="330">
        <v>33</v>
      </c>
    </row>
    <row r="90" ht="19.5" customHeight="1" spans="1:3">
      <c r="A90" s="182">
        <v>2013814</v>
      </c>
      <c r="B90" s="332" t="s">
        <v>555</v>
      </c>
      <c r="C90" s="330">
        <v>3.8</v>
      </c>
    </row>
    <row r="91" ht="19.5" customHeight="1" spans="1:3">
      <c r="A91" s="182">
        <v>2013815</v>
      </c>
      <c r="B91" s="332" t="s">
        <v>556</v>
      </c>
      <c r="C91" s="330">
        <v>3</v>
      </c>
    </row>
    <row r="92" ht="19.5" customHeight="1" spans="1:3">
      <c r="A92" s="182">
        <v>2013816</v>
      </c>
      <c r="B92" s="332" t="s">
        <v>557</v>
      </c>
      <c r="C92" s="330">
        <v>141</v>
      </c>
    </row>
    <row r="93" ht="19.5" customHeight="1" spans="1:3">
      <c r="A93" s="182">
        <v>2013850</v>
      </c>
      <c r="B93" s="332" t="s">
        <v>505</v>
      </c>
      <c r="C93" s="330">
        <v>60.33979</v>
      </c>
    </row>
    <row r="94" ht="19.5" customHeight="1" spans="1:3">
      <c r="A94" s="182">
        <v>2013899</v>
      </c>
      <c r="B94" s="332" t="s">
        <v>558</v>
      </c>
      <c r="C94" s="330">
        <v>4</v>
      </c>
    </row>
    <row r="95" ht="19.5" customHeight="1" spans="1:3">
      <c r="A95" s="180">
        <v>20199</v>
      </c>
      <c r="B95" s="331" t="s">
        <v>559</v>
      </c>
      <c r="C95" s="330">
        <v>1197.861462</v>
      </c>
    </row>
    <row r="96" ht="19.5" customHeight="1" spans="1:3">
      <c r="A96" s="182">
        <v>2019999</v>
      </c>
      <c r="B96" s="332" t="s">
        <v>559</v>
      </c>
      <c r="C96" s="330">
        <v>1197.861462</v>
      </c>
    </row>
    <row r="97" ht="19.5" customHeight="1" spans="1:3">
      <c r="A97" s="177">
        <v>203</v>
      </c>
      <c r="B97" s="329" t="s">
        <v>22</v>
      </c>
      <c r="C97" s="330">
        <v>511.381748</v>
      </c>
    </row>
    <row r="98" ht="19.5" customHeight="1" spans="1:3">
      <c r="A98" s="180">
        <v>20306</v>
      </c>
      <c r="B98" s="331" t="s">
        <v>560</v>
      </c>
      <c r="C98" s="330">
        <v>2</v>
      </c>
    </row>
    <row r="99" ht="19.5" customHeight="1" spans="1:3">
      <c r="A99" s="182">
        <v>2030607</v>
      </c>
      <c r="B99" s="332" t="s">
        <v>561</v>
      </c>
      <c r="C99" s="330">
        <v>2</v>
      </c>
    </row>
    <row r="100" ht="19.5" customHeight="1" spans="1:3">
      <c r="A100" s="180">
        <v>20399</v>
      </c>
      <c r="B100" s="331" t="s">
        <v>562</v>
      </c>
      <c r="C100" s="330">
        <v>509.381748</v>
      </c>
    </row>
    <row r="101" ht="19.5" customHeight="1" spans="1:3">
      <c r="A101" s="182">
        <v>2039999</v>
      </c>
      <c r="B101" s="332" t="s">
        <v>562</v>
      </c>
      <c r="C101" s="330">
        <v>509.381748</v>
      </c>
    </row>
    <row r="102" ht="19.5" customHeight="1" spans="1:3">
      <c r="A102" s="177">
        <v>204</v>
      </c>
      <c r="B102" s="329" t="s">
        <v>25</v>
      </c>
      <c r="C102" s="330">
        <v>20301.224801</v>
      </c>
    </row>
    <row r="103" ht="19.5" customHeight="1" spans="1:3">
      <c r="A103" s="180">
        <v>20402</v>
      </c>
      <c r="B103" s="331" t="s">
        <v>563</v>
      </c>
      <c r="C103" s="330">
        <v>17242.564129</v>
      </c>
    </row>
    <row r="104" ht="19.5" customHeight="1" spans="1:3">
      <c r="A104" s="182">
        <v>2040201</v>
      </c>
      <c r="B104" s="332" t="s">
        <v>502</v>
      </c>
      <c r="C104" s="330">
        <v>11823.200929</v>
      </c>
    </row>
    <row r="105" ht="19.5" customHeight="1" spans="1:3">
      <c r="A105" s="182">
        <v>2040220</v>
      </c>
      <c r="B105" s="332" t="s">
        <v>564</v>
      </c>
      <c r="C105" s="330">
        <v>2486.2</v>
      </c>
    </row>
    <row r="106" ht="19.5" customHeight="1" spans="1:3">
      <c r="A106" s="182">
        <v>2040299</v>
      </c>
      <c r="B106" s="332" t="s">
        <v>565</v>
      </c>
      <c r="C106" s="330">
        <v>2933.1632</v>
      </c>
    </row>
    <row r="107" ht="19.5" customHeight="1" spans="1:3">
      <c r="A107" s="180">
        <v>20406</v>
      </c>
      <c r="B107" s="331" t="s">
        <v>566</v>
      </c>
      <c r="C107" s="330">
        <v>2425.961349</v>
      </c>
    </row>
    <row r="108" ht="19.5" customHeight="1" spans="1:3">
      <c r="A108" s="182">
        <v>2040601</v>
      </c>
      <c r="B108" s="332" t="s">
        <v>502</v>
      </c>
      <c r="C108" s="330">
        <v>1262.466534</v>
      </c>
    </row>
    <row r="109" ht="19.5" customHeight="1" spans="1:3">
      <c r="A109" s="182">
        <v>2040604</v>
      </c>
      <c r="B109" s="332" t="s">
        <v>567</v>
      </c>
      <c r="C109" s="330">
        <v>756</v>
      </c>
    </row>
    <row r="110" ht="19.5" customHeight="1" spans="1:3">
      <c r="A110" s="182">
        <v>2040610</v>
      </c>
      <c r="B110" s="332" t="s">
        <v>568</v>
      </c>
      <c r="C110" s="330">
        <v>122.88</v>
      </c>
    </row>
    <row r="111" ht="19.5" customHeight="1" spans="1:3">
      <c r="A111" s="182">
        <v>2040650</v>
      </c>
      <c r="B111" s="332" t="s">
        <v>505</v>
      </c>
      <c r="C111" s="330">
        <v>214.614815</v>
      </c>
    </row>
    <row r="112" ht="19.5" customHeight="1" spans="1:3">
      <c r="A112" s="182">
        <v>2040699</v>
      </c>
      <c r="B112" s="332" t="s">
        <v>569</v>
      </c>
      <c r="C112" s="330">
        <v>70</v>
      </c>
    </row>
    <row r="113" ht="19.5" customHeight="1" spans="1:3">
      <c r="A113" s="180">
        <v>20499</v>
      </c>
      <c r="B113" s="331" t="s">
        <v>570</v>
      </c>
      <c r="C113" s="330">
        <v>632.699323</v>
      </c>
    </row>
    <row r="114" ht="19.5" customHeight="1" spans="1:3">
      <c r="A114" s="182">
        <v>2049999</v>
      </c>
      <c r="B114" s="332" t="s">
        <v>570</v>
      </c>
      <c r="C114" s="330">
        <v>632.699323</v>
      </c>
    </row>
    <row r="115" ht="19.5" customHeight="1" spans="1:3">
      <c r="A115" s="177">
        <v>205</v>
      </c>
      <c r="B115" s="329" t="s">
        <v>28</v>
      </c>
      <c r="C115" s="330">
        <v>126601.520727</v>
      </c>
    </row>
    <row r="116" ht="19.5" customHeight="1" spans="1:3">
      <c r="A116" s="180">
        <v>20501</v>
      </c>
      <c r="B116" s="331" t="s">
        <v>571</v>
      </c>
      <c r="C116" s="330">
        <v>881.390846</v>
      </c>
    </row>
    <row r="117" ht="19.5" customHeight="1" spans="1:3">
      <c r="A117" s="182">
        <v>2050101</v>
      </c>
      <c r="B117" s="332" t="s">
        <v>502</v>
      </c>
      <c r="C117" s="330">
        <v>346.257574</v>
      </c>
    </row>
    <row r="118" ht="19.5" customHeight="1" spans="1:3">
      <c r="A118" s="182">
        <v>2050199</v>
      </c>
      <c r="B118" s="332" t="s">
        <v>572</v>
      </c>
      <c r="C118" s="330">
        <v>535.133272</v>
      </c>
    </row>
    <row r="119" ht="19.5" customHeight="1" spans="1:3">
      <c r="A119" s="180">
        <v>20502</v>
      </c>
      <c r="B119" s="331" t="s">
        <v>573</v>
      </c>
      <c r="C119" s="330">
        <v>117858.298801</v>
      </c>
    </row>
    <row r="120" ht="19.5" customHeight="1" spans="1:3">
      <c r="A120" s="182">
        <v>2050201</v>
      </c>
      <c r="B120" s="332" t="s">
        <v>574</v>
      </c>
      <c r="C120" s="330">
        <v>5288.492809</v>
      </c>
    </row>
    <row r="121" ht="19.5" customHeight="1" spans="1:3">
      <c r="A121" s="182">
        <v>2050202</v>
      </c>
      <c r="B121" s="332" t="s">
        <v>575</v>
      </c>
      <c r="C121" s="330">
        <v>46595.596447</v>
      </c>
    </row>
    <row r="122" ht="19.5" customHeight="1" spans="1:3">
      <c r="A122" s="182">
        <v>2050203</v>
      </c>
      <c r="B122" s="332" t="s">
        <v>576</v>
      </c>
      <c r="C122" s="330">
        <v>47529.682125</v>
      </c>
    </row>
    <row r="123" ht="19.5" customHeight="1" spans="1:3">
      <c r="A123" s="182">
        <v>2050204</v>
      </c>
      <c r="B123" s="332" t="s">
        <v>577</v>
      </c>
      <c r="C123" s="330">
        <v>18434.52742</v>
      </c>
    </row>
    <row r="124" ht="19.5" customHeight="1" spans="1:3">
      <c r="A124" s="182">
        <v>2050299</v>
      </c>
      <c r="B124" s="332" t="s">
        <v>578</v>
      </c>
      <c r="C124" s="330">
        <v>10</v>
      </c>
    </row>
    <row r="125" ht="19.5" customHeight="1" spans="1:3">
      <c r="A125" s="180">
        <v>20503</v>
      </c>
      <c r="B125" s="331" t="s">
        <v>579</v>
      </c>
      <c r="C125" s="330">
        <v>5527.836801</v>
      </c>
    </row>
    <row r="126" ht="19.5" customHeight="1" spans="1:3">
      <c r="A126" s="182">
        <v>2050301</v>
      </c>
      <c r="B126" s="332" t="s">
        <v>580</v>
      </c>
      <c r="C126" s="330">
        <v>488</v>
      </c>
    </row>
    <row r="127" ht="19.5" customHeight="1" spans="1:3">
      <c r="A127" s="182">
        <v>2050302</v>
      </c>
      <c r="B127" s="332" t="s">
        <v>581</v>
      </c>
      <c r="C127" s="330">
        <v>5021.836801</v>
      </c>
    </row>
    <row r="128" ht="19.5" customHeight="1" spans="1:3">
      <c r="A128" s="182">
        <v>2050303</v>
      </c>
      <c r="B128" s="332" t="s">
        <v>582</v>
      </c>
      <c r="C128" s="330">
        <v>18</v>
      </c>
    </row>
    <row r="129" ht="19.5" customHeight="1" spans="1:3">
      <c r="A129" s="180">
        <v>20507</v>
      </c>
      <c r="B129" s="331" t="s">
        <v>583</v>
      </c>
      <c r="C129" s="330">
        <v>410.382189</v>
      </c>
    </row>
    <row r="130" ht="19.5" customHeight="1" spans="1:3">
      <c r="A130" s="182">
        <v>2050701</v>
      </c>
      <c r="B130" s="332" t="s">
        <v>584</v>
      </c>
      <c r="C130" s="330">
        <v>410.382189</v>
      </c>
    </row>
    <row r="131" ht="19.5" customHeight="1" spans="1:3">
      <c r="A131" s="180">
        <v>20508</v>
      </c>
      <c r="B131" s="331" t="s">
        <v>585</v>
      </c>
      <c r="C131" s="330">
        <v>1418.39209</v>
      </c>
    </row>
    <row r="132" ht="19.5" customHeight="1" spans="1:3">
      <c r="A132" s="182">
        <v>2050801</v>
      </c>
      <c r="B132" s="332" t="s">
        <v>586</v>
      </c>
      <c r="C132" s="330">
        <v>1003.67173</v>
      </c>
    </row>
    <row r="133" ht="19.5" customHeight="1" spans="1:3">
      <c r="A133" s="182">
        <v>2050802</v>
      </c>
      <c r="B133" s="332" t="s">
        <v>587</v>
      </c>
      <c r="C133" s="330">
        <v>414.72036</v>
      </c>
    </row>
    <row r="134" ht="19.5" customHeight="1" spans="1:3">
      <c r="A134" s="180">
        <v>20599</v>
      </c>
      <c r="B134" s="331" t="s">
        <v>588</v>
      </c>
      <c r="C134" s="330">
        <v>505.22</v>
      </c>
    </row>
    <row r="135" ht="19.5" customHeight="1" spans="1:3">
      <c r="A135" s="182">
        <v>2059999</v>
      </c>
      <c r="B135" s="332" t="s">
        <v>588</v>
      </c>
      <c r="C135" s="330">
        <v>505.22</v>
      </c>
    </row>
    <row r="136" ht="19.5" customHeight="1" spans="1:3">
      <c r="A136" s="177">
        <v>206</v>
      </c>
      <c r="B136" s="329" t="s">
        <v>31</v>
      </c>
      <c r="C136" s="330">
        <v>520.405702</v>
      </c>
    </row>
    <row r="137" ht="19.5" customHeight="1" spans="1:3">
      <c r="A137" s="180">
        <v>20601</v>
      </c>
      <c r="B137" s="331" t="s">
        <v>589</v>
      </c>
      <c r="C137" s="330">
        <v>133.620365</v>
      </c>
    </row>
    <row r="138" ht="19.5" customHeight="1" spans="1:3">
      <c r="A138" s="182">
        <v>2060101</v>
      </c>
      <c r="B138" s="332" t="s">
        <v>502</v>
      </c>
      <c r="C138" s="330">
        <v>99.780365</v>
      </c>
    </row>
    <row r="139" ht="19.5" customHeight="1" spans="1:3">
      <c r="A139" s="182">
        <v>2060199</v>
      </c>
      <c r="B139" s="332" t="s">
        <v>590</v>
      </c>
      <c r="C139" s="330">
        <v>33.84</v>
      </c>
    </row>
    <row r="140" ht="19.5" customHeight="1" spans="1:3">
      <c r="A140" s="180">
        <v>20604</v>
      </c>
      <c r="B140" s="331" t="s">
        <v>591</v>
      </c>
      <c r="C140" s="330">
        <v>144.25</v>
      </c>
    </row>
    <row r="141" ht="19.5" customHeight="1" spans="1:3">
      <c r="A141" s="182">
        <v>2060499</v>
      </c>
      <c r="B141" s="332" t="s">
        <v>592</v>
      </c>
      <c r="C141" s="330">
        <v>144.25</v>
      </c>
    </row>
    <row r="142" ht="19.5" customHeight="1" spans="1:3">
      <c r="A142" s="180">
        <v>20607</v>
      </c>
      <c r="B142" s="331" t="s">
        <v>593</v>
      </c>
      <c r="C142" s="330">
        <v>242.535337</v>
      </c>
    </row>
    <row r="143" ht="19.5" customHeight="1" spans="1:3">
      <c r="A143" s="182">
        <v>2060701</v>
      </c>
      <c r="B143" s="332" t="s">
        <v>594</v>
      </c>
      <c r="C143" s="330">
        <v>103.801591</v>
      </c>
    </row>
    <row r="144" ht="19.5" customHeight="1" spans="1:3">
      <c r="A144" s="182">
        <v>2060702</v>
      </c>
      <c r="B144" s="332" t="s">
        <v>595</v>
      </c>
      <c r="C144" s="330">
        <v>72.33</v>
      </c>
    </row>
    <row r="145" ht="19.5" customHeight="1" spans="1:3">
      <c r="A145" s="182">
        <v>2060703</v>
      </c>
      <c r="B145" s="332" t="s">
        <v>596</v>
      </c>
      <c r="C145" s="330">
        <v>51.733746</v>
      </c>
    </row>
    <row r="146" ht="19.5" customHeight="1" spans="1:3">
      <c r="A146" s="182">
        <v>2060799</v>
      </c>
      <c r="B146" s="332" t="s">
        <v>597</v>
      </c>
      <c r="C146" s="330">
        <v>14.67</v>
      </c>
    </row>
    <row r="147" ht="19.5" customHeight="1" spans="1:3">
      <c r="A147" s="177">
        <v>207</v>
      </c>
      <c r="B147" s="329" t="s">
        <v>276</v>
      </c>
      <c r="C147" s="330">
        <v>7947.495112</v>
      </c>
    </row>
    <row r="148" ht="19.5" customHeight="1" spans="1:3">
      <c r="A148" s="180">
        <v>20701</v>
      </c>
      <c r="B148" s="331" t="s">
        <v>598</v>
      </c>
      <c r="C148" s="330">
        <v>3777.536518</v>
      </c>
    </row>
    <row r="149" ht="19.5" customHeight="1" spans="1:3">
      <c r="A149" s="182">
        <v>2070101</v>
      </c>
      <c r="B149" s="332" t="s">
        <v>502</v>
      </c>
      <c r="C149" s="330">
        <v>514.118819</v>
      </c>
    </row>
    <row r="150" ht="19.5" customHeight="1" spans="1:3">
      <c r="A150" s="182">
        <v>2070104</v>
      </c>
      <c r="B150" s="332" t="s">
        <v>599</v>
      </c>
      <c r="C150" s="330">
        <v>162.50385</v>
      </c>
    </row>
    <row r="151" ht="19.5" customHeight="1" spans="1:3">
      <c r="A151" s="182">
        <v>2070109</v>
      </c>
      <c r="B151" s="332" t="s">
        <v>600</v>
      </c>
      <c r="C151" s="330">
        <v>574.965724</v>
      </c>
    </row>
    <row r="152" ht="19.5" customHeight="1" spans="1:3">
      <c r="A152" s="182">
        <v>2070111</v>
      </c>
      <c r="B152" s="332" t="s">
        <v>601</v>
      </c>
      <c r="C152" s="330">
        <v>192.240604</v>
      </c>
    </row>
    <row r="153" ht="19.5" customHeight="1" spans="1:3">
      <c r="A153" s="182">
        <v>2070112</v>
      </c>
      <c r="B153" s="332" t="s">
        <v>602</v>
      </c>
      <c r="C153" s="330">
        <v>291.682937</v>
      </c>
    </row>
    <row r="154" ht="19.5" customHeight="1" spans="1:3">
      <c r="A154" s="182">
        <v>2070113</v>
      </c>
      <c r="B154" s="332" t="s">
        <v>603</v>
      </c>
      <c r="C154" s="330">
        <v>124.4</v>
      </c>
    </row>
    <row r="155" ht="19.5" customHeight="1" spans="1:3">
      <c r="A155" s="182">
        <v>2070199</v>
      </c>
      <c r="B155" s="332" t="s">
        <v>604</v>
      </c>
      <c r="C155" s="330">
        <v>1917.624584</v>
      </c>
    </row>
    <row r="156" ht="19.5" customHeight="1" spans="1:3">
      <c r="A156" s="180">
        <v>20702</v>
      </c>
      <c r="B156" s="331" t="s">
        <v>605</v>
      </c>
      <c r="C156" s="330">
        <v>438.70548</v>
      </c>
    </row>
    <row r="157" ht="19.5" customHeight="1" spans="1:3">
      <c r="A157" s="182">
        <v>2070204</v>
      </c>
      <c r="B157" s="332" t="s">
        <v>606</v>
      </c>
      <c r="C157" s="330">
        <v>438.70548</v>
      </c>
    </row>
    <row r="158" ht="19.5" customHeight="1" spans="1:3">
      <c r="A158" s="180">
        <v>20703</v>
      </c>
      <c r="B158" s="331" t="s">
        <v>607</v>
      </c>
      <c r="C158" s="330">
        <v>451.621408</v>
      </c>
    </row>
    <row r="159" ht="19.5" customHeight="1" spans="1:3">
      <c r="A159" s="182">
        <v>2070307</v>
      </c>
      <c r="B159" s="332" t="s">
        <v>608</v>
      </c>
      <c r="C159" s="330">
        <v>174</v>
      </c>
    </row>
    <row r="160" ht="19.5" customHeight="1" spans="1:3">
      <c r="A160" s="182">
        <v>2070308</v>
      </c>
      <c r="B160" s="332" t="s">
        <v>609</v>
      </c>
      <c r="C160" s="330">
        <v>202.621408</v>
      </c>
    </row>
    <row r="161" ht="19.5" customHeight="1" spans="1:3">
      <c r="A161" s="182">
        <v>2070399</v>
      </c>
      <c r="B161" s="332" t="s">
        <v>610</v>
      </c>
      <c r="C161" s="330">
        <v>75</v>
      </c>
    </row>
    <row r="162" ht="19.5" customHeight="1" spans="1:3">
      <c r="A162" s="180">
        <v>20706</v>
      </c>
      <c r="B162" s="331" t="s">
        <v>611</v>
      </c>
      <c r="C162" s="330">
        <v>1512.084506</v>
      </c>
    </row>
    <row r="163" ht="19.5" customHeight="1" spans="1:3">
      <c r="A163" s="182">
        <v>2070604</v>
      </c>
      <c r="B163" s="332" t="s">
        <v>612</v>
      </c>
      <c r="C163" s="330">
        <v>1512.084506</v>
      </c>
    </row>
    <row r="164" ht="19.5" customHeight="1" spans="1:3">
      <c r="A164" s="180">
        <v>20708</v>
      </c>
      <c r="B164" s="331" t="s">
        <v>613</v>
      </c>
      <c r="C164" s="330">
        <v>837.5</v>
      </c>
    </row>
    <row r="165" ht="19.5" customHeight="1" spans="1:3">
      <c r="A165" s="182">
        <v>2070807</v>
      </c>
      <c r="B165" s="332" t="s">
        <v>614</v>
      </c>
      <c r="C165" s="330">
        <v>343.5</v>
      </c>
    </row>
    <row r="166" ht="19.5" customHeight="1" spans="1:3">
      <c r="A166" s="182">
        <v>2070899</v>
      </c>
      <c r="B166" s="332" t="s">
        <v>615</v>
      </c>
      <c r="C166" s="330">
        <v>494</v>
      </c>
    </row>
    <row r="167" ht="19.5" customHeight="1" spans="1:3">
      <c r="A167" s="180">
        <v>20799</v>
      </c>
      <c r="B167" s="331" t="s">
        <v>616</v>
      </c>
      <c r="C167" s="330">
        <v>930.0472</v>
      </c>
    </row>
    <row r="168" ht="19.5" customHeight="1" spans="1:3">
      <c r="A168" s="182">
        <v>2079902</v>
      </c>
      <c r="B168" s="332" t="s">
        <v>617</v>
      </c>
      <c r="C168" s="330">
        <v>928.3444</v>
      </c>
    </row>
    <row r="169" ht="19.5" customHeight="1" spans="1:3">
      <c r="A169" s="182">
        <v>2079999</v>
      </c>
      <c r="B169" s="332" t="s">
        <v>616</v>
      </c>
      <c r="C169" s="330">
        <v>1.7028</v>
      </c>
    </row>
    <row r="170" ht="19.5" customHeight="1" spans="1:3">
      <c r="A170" s="177">
        <v>208</v>
      </c>
      <c r="B170" s="329" t="s">
        <v>37</v>
      </c>
      <c r="C170" s="330">
        <v>110540.297918</v>
      </c>
    </row>
    <row r="171" ht="19.5" customHeight="1" spans="1:3">
      <c r="A171" s="180">
        <v>20801</v>
      </c>
      <c r="B171" s="331" t="s">
        <v>618</v>
      </c>
      <c r="C171" s="330">
        <v>3262.000498</v>
      </c>
    </row>
    <row r="172" ht="19.5" customHeight="1" spans="1:3">
      <c r="A172" s="182">
        <v>2080101</v>
      </c>
      <c r="B172" s="332" t="s">
        <v>502</v>
      </c>
      <c r="C172" s="330">
        <v>1502.623342</v>
      </c>
    </row>
    <row r="173" ht="19.5" customHeight="1" spans="1:3">
      <c r="A173" s="182">
        <v>2080105</v>
      </c>
      <c r="B173" s="332" t="s">
        <v>619</v>
      </c>
      <c r="C173" s="330">
        <v>46.8</v>
      </c>
    </row>
    <row r="174" ht="19.5" customHeight="1" spans="1:3">
      <c r="A174" s="182">
        <v>2080109</v>
      </c>
      <c r="B174" s="332" t="s">
        <v>620</v>
      </c>
      <c r="C174" s="330">
        <v>1023.38722</v>
      </c>
    </row>
    <row r="175" ht="19.5" customHeight="1" spans="1:3">
      <c r="A175" s="182">
        <v>2080112</v>
      </c>
      <c r="B175" s="332" t="s">
        <v>621</v>
      </c>
      <c r="C175" s="330">
        <v>20</v>
      </c>
    </row>
    <row r="176" ht="19.5" customHeight="1" spans="1:3">
      <c r="A176" s="182">
        <v>2080150</v>
      </c>
      <c r="B176" s="332" t="s">
        <v>505</v>
      </c>
      <c r="C176" s="330">
        <v>91.721118</v>
      </c>
    </row>
    <row r="177" ht="19.5" customHeight="1" spans="1:3">
      <c r="A177" s="182">
        <v>2080199</v>
      </c>
      <c r="B177" s="332" t="s">
        <v>622</v>
      </c>
      <c r="C177" s="330">
        <v>577.468818</v>
      </c>
    </row>
    <row r="178" ht="19.5" customHeight="1" spans="1:3">
      <c r="A178" s="180">
        <v>20802</v>
      </c>
      <c r="B178" s="331" t="s">
        <v>623</v>
      </c>
      <c r="C178" s="330">
        <v>3705.876802</v>
      </c>
    </row>
    <row r="179" ht="19.5" customHeight="1" spans="1:3">
      <c r="A179" s="182">
        <v>2080201</v>
      </c>
      <c r="B179" s="332" t="s">
        <v>502</v>
      </c>
      <c r="C179" s="330">
        <v>514.311302</v>
      </c>
    </row>
    <row r="180" ht="19.5" customHeight="1" spans="1:3">
      <c r="A180" s="182">
        <v>2080202</v>
      </c>
      <c r="B180" s="332" t="s">
        <v>512</v>
      </c>
      <c r="C180" s="330">
        <v>126.24</v>
      </c>
    </row>
    <row r="181" ht="19.5" customHeight="1" spans="1:3">
      <c r="A181" s="182">
        <v>2080206</v>
      </c>
      <c r="B181" s="332" t="s">
        <v>624</v>
      </c>
      <c r="C181" s="330">
        <v>11.69</v>
      </c>
    </row>
    <row r="182" ht="19.5" customHeight="1" spans="1:3">
      <c r="A182" s="182">
        <v>2080207</v>
      </c>
      <c r="B182" s="332" t="s">
        <v>625</v>
      </c>
      <c r="C182" s="330">
        <v>187.25</v>
      </c>
    </row>
    <row r="183" ht="19.5" customHeight="1" spans="1:3">
      <c r="A183" s="182">
        <v>2080208</v>
      </c>
      <c r="B183" s="332" t="s">
        <v>626</v>
      </c>
      <c r="C183" s="330">
        <v>2561.6055</v>
      </c>
    </row>
    <row r="184" ht="19.5" customHeight="1" spans="1:3">
      <c r="A184" s="182">
        <v>2080299</v>
      </c>
      <c r="B184" s="332" t="s">
        <v>627</v>
      </c>
      <c r="C184" s="330">
        <v>304.78</v>
      </c>
    </row>
    <row r="185" ht="19.5" customHeight="1" spans="1:3">
      <c r="A185" s="180">
        <v>20805</v>
      </c>
      <c r="B185" s="331" t="s">
        <v>628</v>
      </c>
      <c r="C185" s="330">
        <v>59303.560952</v>
      </c>
    </row>
    <row r="186" ht="19.5" customHeight="1" spans="1:3">
      <c r="A186" s="182">
        <v>2080501</v>
      </c>
      <c r="B186" s="332" t="s">
        <v>629</v>
      </c>
      <c r="C186" s="330">
        <v>738.38224</v>
      </c>
    </row>
    <row r="187" ht="19.5" customHeight="1" spans="1:3">
      <c r="A187" s="182">
        <v>2080502</v>
      </c>
      <c r="B187" s="332" t="s">
        <v>630</v>
      </c>
      <c r="C187" s="330">
        <v>934.20227</v>
      </c>
    </row>
    <row r="188" ht="19.5" customHeight="1" spans="1:3">
      <c r="A188" s="182">
        <v>2080505</v>
      </c>
      <c r="B188" s="332" t="s">
        <v>631</v>
      </c>
      <c r="C188" s="330">
        <v>14789.273038</v>
      </c>
    </row>
    <row r="189" ht="19.5" customHeight="1" spans="1:3">
      <c r="A189" s="182">
        <v>2080506</v>
      </c>
      <c r="B189" s="332" t="s">
        <v>632</v>
      </c>
      <c r="C189" s="330">
        <v>30393.979404</v>
      </c>
    </row>
    <row r="190" ht="19.5" customHeight="1" spans="1:3">
      <c r="A190" s="182">
        <v>2080599</v>
      </c>
      <c r="B190" s="332" t="s">
        <v>633</v>
      </c>
      <c r="C190" s="330">
        <v>12447.724</v>
      </c>
    </row>
    <row r="191" ht="19.5" customHeight="1" spans="1:3">
      <c r="A191" s="180">
        <v>20806</v>
      </c>
      <c r="B191" s="331" t="s">
        <v>634</v>
      </c>
      <c r="C191" s="330">
        <v>22.9956</v>
      </c>
    </row>
    <row r="192" ht="19.5" customHeight="1" spans="1:3">
      <c r="A192" s="182">
        <v>2080601</v>
      </c>
      <c r="B192" s="332" t="s">
        <v>635</v>
      </c>
      <c r="C192" s="330">
        <v>22.9956</v>
      </c>
    </row>
    <row r="193" ht="19.5" customHeight="1" spans="1:3">
      <c r="A193" s="180">
        <v>20807</v>
      </c>
      <c r="B193" s="331" t="s">
        <v>636</v>
      </c>
      <c r="C193" s="330">
        <v>6453.8</v>
      </c>
    </row>
    <row r="194" ht="19.5" customHeight="1" spans="1:3">
      <c r="A194" s="182">
        <v>2080701</v>
      </c>
      <c r="B194" s="332" t="s">
        <v>637</v>
      </c>
      <c r="C194" s="330">
        <v>3544</v>
      </c>
    </row>
    <row r="195" ht="19.5" customHeight="1" spans="1:3">
      <c r="A195" s="182">
        <v>2080705</v>
      </c>
      <c r="B195" s="332" t="s">
        <v>638</v>
      </c>
      <c r="C195" s="330">
        <v>2634.8</v>
      </c>
    </row>
    <row r="196" ht="19.5" customHeight="1" spans="1:3">
      <c r="A196" s="182">
        <v>2080709</v>
      </c>
      <c r="B196" s="332" t="s">
        <v>639</v>
      </c>
      <c r="C196" s="330">
        <v>7</v>
      </c>
    </row>
    <row r="197" ht="19.5" customHeight="1" spans="1:3">
      <c r="A197" s="182">
        <v>2080799</v>
      </c>
      <c r="B197" s="332" t="s">
        <v>640</v>
      </c>
      <c r="C197" s="330">
        <v>268</v>
      </c>
    </row>
    <row r="198" ht="19.5" customHeight="1" spans="1:3">
      <c r="A198" s="180">
        <v>20808</v>
      </c>
      <c r="B198" s="331" t="s">
        <v>641</v>
      </c>
      <c r="C198" s="330">
        <v>6413.5944</v>
      </c>
    </row>
    <row r="199" ht="19.5" customHeight="1" spans="1:3">
      <c r="A199" s="182">
        <v>2080802</v>
      </c>
      <c r="B199" s="332" t="s">
        <v>642</v>
      </c>
      <c r="C199" s="330">
        <v>815.2816</v>
      </c>
    </row>
    <row r="200" ht="19.5" customHeight="1" spans="1:3">
      <c r="A200" s="182">
        <v>2080803</v>
      </c>
      <c r="B200" s="332" t="s">
        <v>643</v>
      </c>
      <c r="C200" s="330">
        <v>283</v>
      </c>
    </row>
    <row r="201" ht="19.5" customHeight="1" spans="1:3">
      <c r="A201" s="182">
        <v>2080805</v>
      </c>
      <c r="B201" s="332" t="s">
        <v>644</v>
      </c>
      <c r="C201" s="330">
        <v>440</v>
      </c>
    </row>
    <row r="202" ht="19.5" customHeight="1" spans="1:3">
      <c r="A202" s="182">
        <v>2080808</v>
      </c>
      <c r="B202" s="332" t="s">
        <v>645</v>
      </c>
      <c r="C202" s="330">
        <v>11</v>
      </c>
    </row>
    <row r="203" ht="19.5" customHeight="1" spans="1:3">
      <c r="A203" s="182">
        <v>2080899</v>
      </c>
      <c r="B203" s="332" t="s">
        <v>646</v>
      </c>
      <c r="C203" s="330">
        <v>4864.3128</v>
      </c>
    </row>
    <row r="204" ht="19.5" customHeight="1" spans="1:3">
      <c r="A204" s="180">
        <v>20809</v>
      </c>
      <c r="B204" s="331" t="s">
        <v>647</v>
      </c>
      <c r="C204" s="330">
        <v>1673.2061</v>
      </c>
    </row>
    <row r="205" ht="19.5" customHeight="1" spans="1:3">
      <c r="A205" s="182">
        <v>2080901</v>
      </c>
      <c r="B205" s="332" t="s">
        <v>648</v>
      </c>
      <c r="C205" s="330">
        <v>661.7</v>
      </c>
    </row>
    <row r="206" ht="19.5" customHeight="1" spans="1:3">
      <c r="A206" s="182">
        <v>2080902</v>
      </c>
      <c r="B206" s="332" t="s">
        <v>649</v>
      </c>
      <c r="C206" s="330">
        <v>204.73686</v>
      </c>
    </row>
    <row r="207" ht="19.5" customHeight="1" spans="1:3">
      <c r="A207" s="182">
        <v>2080903</v>
      </c>
      <c r="B207" s="332" t="s">
        <v>650</v>
      </c>
      <c r="C207" s="330">
        <v>27</v>
      </c>
    </row>
    <row r="208" ht="19.5" customHeight="1" spans="1:3">
      <c r="A208" s="182">
        <v>2080905</v>
      </c>
      <c r="B208" s="332" t="s">
        <v>651</v>
      </c>
      <c r="C208" s="330">
        <v>245.51924</v>
      </c>
    </row>
    <row r="209" ht="19.5" customHeight="1" spans="1:3">
      <c r="A209" s="182">
        <v>2080999</v>
      </c>
      <c r="B209" s="332" t="s">
        <v>652</v>
      </c>
      <c r="C209" s="330">
        <v>534.25</v>
      </c>
    </row>
    <row r="210" ht="19.5" customHeight="1" spans="1:3">
      <c r="A210" s="180">
        <v>20810</v>
      </c>
      <c r="B210" s="331" t="s">
        <v>653</v>
      </c>
      <c r="C210" s="330">
        <v>3014.165152</v>
      </c>
    </row>
    <row r="211" ht="19.5" customHeight="1" spans="1:3">
      <c r="A211" s="182">
        <v>2081001</v>
      </c>
      <c r="B211" s="332" t="s">
        <v>654</v>
      </c>
      <c r="C211" s="330">
        <v>579.5164</v>
      </c>
    </row>
    <row r="212" ht="19.5" customHeight="1" spans="1:3">
      <c r="A212" s="182">
        <v>2081002</v>
      </c>
      <c r="B212" s="332" t="s">
        <v>655</v>
      </c>
      <c r="C212" s="330">
        <v>974.54</v>
      </c>
    </row>
    <row r="213" ht="19.5" customHeight="1" spans="1:3">
      <c r="A213" s="182">
        <v>2081004</v>
      </c>
      <c r="B213" s="332" t="s">
        <v>656</v>
      </c>
      <c r="C213" s="330">
        <v>317.50266</v>
      </c>
    </row>
    <row r="214" ht="19.5" customHeight="1" spans="1:3">
      <c r="A214" s="182">
        <v>2081005</v>
      </c>
      <c r="B214" s="332" t="s">
        <v>657</v>
      </c>
      <c r="C214" s="330">
        <v>468.106092</v>
      </c>
    </row>
    <row r="215" ht="19.5" customHeight="1" spans="1:3">
      <c r="A215" s="182">
        <v>2081006</v>
      </c>
      <c r="B215" s="332" t="s">
        <v>658</v>
      </c>
      <c r="C215" s="330">
        <v>520.5</v>
      </c>
    </row>
    <row r="216" ht="19.5" customHeight="1" spans="1:3">
      <c r="A216" s="182">
        <v>2081099</v>
      </c>
      <c r="B216" s="332" t="s">
        <v>659</v>
      </c>
      <c r="C216" s="330">
        <v>154</v>
      </c>
    </row>
    <row r="217" ht="19.5" customHeight="1" spans="1:3">
      <c r="A217" s="180">
        <v>20811</v>
      </c>
      <c r="B217" s="331" t="s">
        <v>660</v>
      </c>
      <c r="C217" s="330">
        <v>2774.125511</v>
      </c>
    </row>
    <row r="218" ht="19.5" customHeight="1" spans="1:3">
      <c r="A218" s="182">
        <v>2081101</v>
      </c>
      <c r="B218" s="332" t="s">
        <v>502</v>
      </c>
      <c r="C218" s="330">
        <v>92.302887</v>
      </c>
    </row>
    <row r="219" ht="19.5" customHeight="1" spans="1:3">
      <c r="A219" s="182">
        <v>2081104</v>
      </c>
      <c r="B219" s="332" t="s">
        <v>661</v>
      </c>
      <c r="C219" s="330">
        <v>771.5625</v>
      </c>
    </row>
    <row r="220" ht="19.5" customHeight="1" spans="1:3">
      <c r="A220" s="182">
        <v>2081106</v>
      </c>
      <c r="B220" s="332" t="s">
        <v>662</v>
      </c>
      <c r="C220" s="330">
        <v>0.06</v>
      </c>
    </row>
    <row r="221" ht="19.5" customHeight="1" spans="1:3">
      <c r="A221" s="182">
        <v>2081107</v>
      </c>
      <c r="B221" s="332" t="s">
        <v>663</v>
      </c>
      <c r="C221" s="330">
        <v>1591</v>
      </c>
    </row>
    <row r="222" ht="19.5" customHeight="1" spans="1:3">
      <c r="A222" s="182">
        <v>2081199</v>
      </c>
      <c r="B222" s="332" t="s">
        <v>664</v>
      </c>
      <c r="C222" s="330">
        <v>319.200124</v>
      </c>
    </row>
    <row r="223" ht="19.5" customHeight="1" spans="1:3">
      <c r="A223" s="180">
        <v>20816</v>
      </c>
      <c r="B223" s="331" t="s">
        <v>665</v>
      </c>
      <c r="C223" s="330">
        <v>102.42115</v>
      </c>
    </row>
    <row r="224" ht="19.5" customHeight="1" spans="1:3">
      <c r="A224" s="182">
        <v>2081601</v>
      </c>
      <c r="B224" s="332" t="s">
        <v>502</v>
      </c>
      <c r="C224" s="330">
        <v>73.22115</v>
      </c>
    </row>
    <row r="225" ht="19.5" customHeight="1" spans="1:3">
      <c r="A225" s="182">
        <v>2081699</v>
      </c>
      <c r="B225" s="332" t="s">
        <v>666</v>
      </c>
      <c r="C225" s="330">
        <v>29.2</v>
      </c>
    </row>
    <row r="226" ht="19.5" customHeight="1" spans="1:3">
      <c r="A226" s="180">
        <v>20819</v>
      </c>
      <c r="B226" s="331" t="s">
        <v>667</v>
      </c>
      <c r="C226" s="330">
        <v>15124.04492</v>
      </c>
    </row>
    <row r="227" ht="19.5" customHeight="1" spans="1:3">
      <c r="A227" s="182">
        <v>2081901</v>
      </c>
      <c r="B227" s="332" t="s">
        <v>668</v>
      </c>
      <c r="C227" s="330">
        <v>4316.9871</v>
      </c>
    </row>
    <row r="228" ht="19.5" customHeight="1" spans="1:3">
      <c r="A228" s="182">
        <v>2081902</v>
      </c>
      <c r="B228" s="332" t="s">
        <v>669</v>
      </c>
      <c r="C228" s="330">
        <v>10807.05782</v>
      </c>
    </row>
    <row r="229" ht="19.5" customHeight="1" spans="1:3">
      <c r="A229" s="180">
        <v>20820</v>
      </c>
      <c r="B229" s="331" t="s">
        <v>670</v>
      </c>
      <c r="C229" s="330">
        <v>1265.198476</v>
      </c>
    </row>
    <row r="230" ht="19.5" customHeight="1" spans="1:3">
      <c r="A230" s="182">
        <v>2082001</v>
      </c>
      <c r="B230" s="332" t="s">
        <v>671</v>
      </c>
      <c r="C230" s="330">
        <v>1075</v>
      </c>
    </row>
    <row r="231" ht="19.5" customHeight="1" spans="1:3">
      <c r="A231" s="182">
        <v>2082002</v>
      </c>
      <c r="B231" s="332" t="s">
        <v>672</v>
      </c>
      <c r="C231" s="330">
        <v>190.198476</v>
      </c>
    </row>
    <row r="232" ht="19.5" customHeight="1" spans="1:3">
      <c r="A232" s="180">
        <v>20821</v>
      </c>
      <c r="B232" s="331" t="s">
        <v>673</v>
      </c>
      <c r="C232" s="330">
        <v>5989.2667</v>
      </c>
    </row>
    <row r="233" ht="19.5" customHeight="1" spans="1:3">
      <c r="A233" s="182">
        <v>2082101</v>
      </c>
      <c r="B233" s="332" t="s">
        <v>674</v>
      </c>
      <c r="C233" s="330">
        <v>1523.0709</v>
      </c>
    </row>
    <row r="234" ht="19.5" customHeight="1" spans="1:3">
      <c r="A234" s="182">
        <v>2082102</v>
      </c>
      <c r="B234" s="332" t="s">
        <v>675</v>
      </c>
      <c r="C234" s="330">
        <v>4466.1958</v>
      </c>
    </row>
    <row r="235" ht="19.5" customHeight="1" spans="1:3">
      <c r="A235" s="180">
        <v>20825</v>
      </c>
      <c r="B235" s="331" t="s">
        <v>676</v>
      </c>
      <c r="C235" s="330">
        <v>789.6872</v>
      </c>
    </row>
    <row r="236" ht="19.5" customHeight="1" spans="1:3">
      <c r="A236" s="182">
        <v>2082501</v>
      </c>
      <c r="B236" s="332" t="s">
        <v>677</v>
      </c>
      <c r="C236" s="330">
        <v>58.4672</v>
      </c>
    </row>
    <row r="237" ht="19.5" customHeight="1" spans="1:3">
      <c r="A237" s="182">
        <v>2082502</v>
      </c>
      <c r="B237" s="332" t="s">
        <v>678</v>
      </c>
      <c r="C237" s="330">
        <v>731.22</v>
      </c>
    </row>
    <row r="238" ht="19.5" customHeight="1" spans="1:3">
      <c r="A238" s="180">
        <v>20828</v>
      </c>
      <c r="B238" s="331" t="s">
        <v>679</v>
      </c>
      <c r="C238" s="330">
        <v>590.256483</v>
      </c>
    </row>
    <row r="239" ht="19.5" customHeight="1" spans="1:3">
      <c r="A239" s="182">
        <v>2082801</v>
      </c>
      <c r="B239" s="332" t="s">
        <v>502</v>
      </c>
      <c r="C239" s="330">
        <v>240.204359</v>
      </c>
    </row>
    <row r="240" ht="19.5" customHeight="1" spans="1:3">
      <c r="A240" s="182">
        <v>2082850</v>
      </c>
      <c r="B240" s="332" t="s">
        <v>505</v>
      </c>
      <c r="C240" s="330">
        <v>228.227124</v>
      </c>
    </row>
    <row r="241" ht="19.5" customHeight="1" spans="1:3">
      <c r="A241" s="182">
        <v>2082899</v>
      </c>
      <c r="B241" s="332" t="s">
        <v>680</v>
      </c>
      <c r="C241" s="330">
        <v>121.825</v>
      </c>
    </row>
    <row r="242" ht="19.5" customHeight="1" spans="1:3">
      <c r="A242" s="180">
        <v>20899</v>
      </c>
      <c r="B242" s="331" t="s">
        <v>681</v>
      </c>
      <c r="C242" s="330">
        <v>56.097974</v>
      </c>
    </row>
    <row r="243" ht="19.5" customHeight="1" spans="1:3">
      <c r="A243" s="182">
        <v>2089999</v>
      </c>
      <c r="B243" s="332" t="s">
        <v>681</v>
      </c>
      <c r="C243" s="330">
        <v>56.097974</v>
      </c>
    </row>
    <row r="244" ht="19.5" customHeight="1" spans="1:3">
      <c r="A244" s="177">
        <v>210</v>
      </c>
      <c r="B244" s="329" t="s">
        <v>279</v>
      </c>
      <c r="C244" s="330">
        <v>44222.327584</v>
      </c>
    </row>
    <row r="245" ht="19.5" customHeight="1" spans="1:3">
      <c r="A245" s="180">
        <v>21001</v>
      </c>
      <c r="B245" s="331" t="s">
        <v>682</v>
      </c>
      <c r="C245" s="330">
        <v>2146.587588</v>
      </c>
    </row>
    <row r="246" ht="19.5" customHeight="1" spans="1:3">
      <c r="A246" s="182">
        <v>2100101</v>
      </c>
      <c r="B246" s="332" t="s">
        <v>502</v>
      </c>
      <c r="C246" s="330">
        <v>803.217068</v>
      </c>
    </row>
    <row r="247" ht="19.5" customHeight="1" spans="1:3">
      <c r="A247" s="182">
        <v>2100199</v>
      </c>
      <c r="B247" s="332" t="s">
        <v>683</v>
      </c>
      <c r="C247" s="330">
        <v>1343.37052</v>
      </c>
    </row>
    <row r="248" ht="19.5" customHeight="1" spans="1:3">
      <c r="A248" s="180">
        <v>21002</v>
      </c>
      <c r="B248" s="331" t="s">
        <v>684</v>
      </c>
      <c r="C248" s="330">
        <v>1044.711474</v>
      </c>
    </row>
    <row r="249" ht="19.5" customHeight="1" spans="1:3">
      <c r="A249" s="182">
        <v>2100201</v>
      </c>
      <c r="B249" s="332" t="s">
        <v>685</v>
      </c>
      <c r="C249" s="330">
        <v>19.06</v>
      </c>
    </row>
    <row r="250" ht="19.5" customHeight="1" spans="1:3">
      <c r="A250" s="182">
        <v>2100202</v>
      </c>
      <c r="B250" s="332" t="s">
        <v>686</v>
      </c>
      <c r="C250" s="330">
        <v>212.618</v>
      </c>
    </row>
    <row r="251" ht="19.5" customHeight="1" spans="1:3">
      <c r="A251" s="182">
        <v>2100205</v>
      </c>
      <c r="B251" s="332" t="s">
        <v>687</v>
      </c>
      <c r="C251" s="330">
        <v>798.033474</v>
      </c>
    </row>
    <row r="252" ht="19.5" customHeight="1" spans="1:3">
      <c r="A252" s="182">
        <v>2100206</v>
      </c>
      <c r="B252" s="332" t="s">
        <v>688</v>
      </c>
      <c r="C252" s="330">
        <v>15</v>
      </c>
    </row>
    <row r="253" ht="19.5" customHeight="1" spans="1:3">
      <c r="A253" s="180">
        <v>21003</v>
      </c>
      <c r="B253" s="331" t="s">
        <v>689</v>
      </c>
      <c r="C253" s="330">
        <v>10173.648041</v>
      </c>
    </row>
    <row r="254" ht="19.5" customHeight="1" spans="1:3">
      <c r="A254" s="182">
        <v>2100302</v>
      </c>
      <c r="B254" s="332" t="s">
        <v>690</v>
      </c>
      <c r="C254" s="330">
        <v>9477.488041</v>
      </c>
    </row>
    <row r="255" ht="19.5" customHeight="1" spans="1:3">
      <c r="A255" s="182">
        <v>2100399</v>
      </c>
      <c r="B255" s="332" t="s">
        <v>691</v>
      </c>
      <c r="C255" s="330">
        <v>696.16</v>
      </c>
    </row>
    <row r="256" ht="19.5" customHeight="1" spans="1:3">
      <c r="A256" s="180">
        <v>21004</v>
      </c>
      <c r="B256" s="331" t="s">
        <v>692</v>
      </c>
      <c r="C256" s="330">
        <v>7307.809283</v>
      </c>
    </row>
    <row r="257" ht="19.5" customHeight="1" spans="1:3">
      <c r="A257" s="182">
        <v>2100401</v>
      </c>
      <c r="B257" s="332" t="s">
        <v>693</v>
      </c>
      <c r="C257" s="330">
        <v>1092.42735</v>
      </c>
    </row>
    <row r="258" ht="19.5" customHeight="1" spans="1:3">
      <c r="A258" s="182">
        <v>2100403</v>
      </c>
      <c r="B258" s="332" t="s">
        <v>694</v>
      </c>
      <c r="C258" s="330">
        <v>818.381328</v>
      </c>
    </row>
    <row r="259" ht="19.5" customHeight="1" spans="1:3">
      <c r="A259" s="182">
        <v>2100408</v>
      </c>
      <c r="B259" s="332" t="s">
        <v>695</v>
      </c>
      <c r="C259" s="330">
        <v>4343.000605</v>
      </c>
    </row>
    <row r="260" ht="19.5" customHeight="1" spans="1:3">
      <c r="A260" s="182">
        <v>2100409</v>
      </c>
      <c r="B260" s="332" t="s">
        <v>696</v>
      </c>
      <c r="C260" s="330">
        <v>772</v>
      </c>
    </row>
    <row r="261" ht="19.5" customHeight="1" spans="1:3">
      <c r="A261" s="182">
        <v>2100499</v>
      </c>
      <c r="B261" s="332" t="s">
        <v>697</v>
      </c>
      <c r="C261" s="330">
        <v>282</v>
      </c>
    </row>
    <row r="262" ht="19.5" customHeight="1" spans="1:3">
      <c r="A262" s="180">
        <v>21006</v>
      </c>
      <c r="B262" s="331" t="s">
        <v>698</v>
      </c>
      <c r="C262" s="330">
        <v>95</v>
      </c>
    </row>
    <row r="263" ht="19.5" customHeight="1" spans="1:3">
      <c r="A263" s="182">
        <v>2100601</v>
      </c>
      <c r="B263" s="332" t="s">
        <v>699</v>
      </c>
      <c r="C263" s="330">
        <v>95</v>
      </c>
    </row>
    <row r="264" ht="19.5" customHeight="1" spans="1:3">
      <c r="A264" s="180">
        <v>21007</v>
      </c>
      <c r="B264" s="331" t="s">
        <v>700</v>
      </c>
      <c r="C264" s="330">
        <v>3076.384</v>
      </c>
    </row>
    <row r="265" ht="19.5" customHeight="1" spans="1:3">
      <c r="A265" s="182">
        <v>2100717</v>
      </c>
      <c r="B265" s="332" t="s">
        <v>701</v>
      </c>
      <c r="C265" s="330">
        <v>2611.374</v>
      </c>
    </row>
    <row r="266" ht="19.5" customHeight="1" spans="1:3">
      <c r="A266" s="182">
        <v>2100799</v>
      </c>
      <c r="B266" s="332" t="s">
        <v>702</v>
      </c>
      <c r="C266" s="330">
        <v>465.01</v>
      </c>
    </row>
    <row r="267" ht="19.5" customHeight="1" spans="1:3">
      <c r="A267" s="180">
        <v>21011</v>
      </c>
      <c r="B267" s="331" t="s">
        <v>703</v>
      </c>
      <c r="C267" s="330">
        <v>14203.405784</v>
      </c>
    </row>
    <row r="268" ht="19.5" customHeight="1" spans="1:3">
      <c r="A268" s="182">
        <v>2101101</v>
      </c>
      <c r="B268" s="332" t="s">
        <v>704</v>
      </c>
      <c r="C268" s="330">
        <v>1606.853938</v>
      </c>
    </row>
    <row r="269" ht="19.5" customHeight="1" spans="1:3">
      <c r="A269" s="182">
        <v>2101102</v>
      </c>
      <c r="B269" s="332" t="s">
        <v>705</v>
      </c>
      <c r="C269" s="330">
        <v>5280.915308</v>
      </c>
    </row>
    <row r="270" ht="19.5" customHeight="1" spans="1:3">
      <c r="A270" s="182">
        <v>2101199</v>
      </c>
      <c r="B270" s="332" t="s">
        <v>706</v>
      </c>
      <c r="C270" s="330">
        <v>7315.636538</v>
      </c>
    </row>
    <row r="271" ht="19.5" customHeight="1" spans="1:3">
      <c r="A271" s="180">
        <v>21012</v>
      </c>
      <c r="B271" s="331" t="s">
        <v>707</v>
      </c>
      <c r="C271" s="330">
        <v>1625.2</v>
      </c>
    </row>
    <row r="272" ht="19.5" customHeight="1" spans="1:3">
      <c r="A272" s="182">
        <v>2101201</v>
      </c>
      <c r="B272" s="332" t="s">
        <v>708</v>
      </c>
      <c r="C272" s="330">
        <v>25.2</v>
      </c>
    </row>
    <row r="273" ht="19.5" customHeight="1" spans="1:3">
      <c r="A273" s="182">
        <v>2101202</v>
      </c>
      <c r="B273" s="332" t="s">
        <v>709</v>
      </c>
      <c r="C273" s="330">
        <v>1600</v>
      </c>
    </row>
    <row r="274" ht="19.5" customHeight="1" spans="1:3">
      <c r="A274" s="180">
        <v>21013</v>
      </c>
      <c r="B274" s="331" t="s">
        <v>710</v>
      </c>
      <c r="C274" s="330">
        <v>3357</v>
      </c>
    </row>
    <row r="275" ht="19.5" customHeight="1" spans="1:3">
      <c r="A275" s="182">
        <v>2101301</v>
      </c>
      <c r="B275" s="332" t="s">
        <v>711</v>
      </c>
      <c r="C275" s="330">
        <v>3357</v>
      </c>
    </row>
    <row r="276" ht="19.5" customHeight="1" spans="1:3">
      <c r="A276" s="180">
        <v>21014</v>
      </c>
      <c r="B276" s="331" t="s">
        <v>712</v>
      </c>
      <c r="C276" s="330">
        <v>377.365058</v>
      </c>
    </row>
    <row r="277" ht="19.5" customHeight="1" spans="1:3">
      <c r="A277" s="182">
        <v>2101401</v>
      </c>
      <c r="B277" s="332" t="s">
        <v>713</v>
      </c>
      <c r="C277" s="330">
        <v>377.365058</v>
      </c>
    </row>
    <row r="278" ht="19.5" customHeight="1" spans="1:3">
      <c r="A278" s="180">
        <v>21015</v>
      </c>
      <c r="B278" s="331" t="s">
        <v>714</v>
      </c>
      <c r="C278" s="330">
        <v>815.216356</v>
      </c>
    </row>
    <row r="279" ht="19.5" customHeight="1" spans="1:3">
      <c r="A279" s="182">
        <v>2101501</v>
      </c>
      <c r="B279" s="332" t="s">
        <v>502</v>
      </c>
      <c r="C279" s="330">
        <v>430.314959</v>
      </c>
    </row>
    <row r="280" ht="19.5" customHeight="1" spans="1:3">
      <c r="A280" s="182">
        <v>2101505</v>
      </c>
      <c r="B280" s="332" t="s">
        <v>715</v>
      </c>
      <c r="C280" s="330">
        <v>302.8</v>
      </c>
    </row>
    <row r="281" ht="19.5" customHeight="1" spans="1:3">
      <c r="A281" s="182">
        <v>2101506</v>
      </c>
      <c r="B281" s="332" t="s">
        <v>716</v>
      </c>
      <c r="C281" s="330">
        <v>82.101397</v>
      </c>
    </row>
    <row r="282" ht="19.5" customHeight="1" spans="1:3">
      <c r="A282" s="177">
        <v>211</v>
      </c>
      <c r="B282" s="329" t="s">
        <v>43</v>
      </c>
      <c r="C282" s="330">
        <v>16333.626882</v>
      </c>
    </row>
    <row r="283" ht="19.5" customHeight="1" spans="1:3">
      <c r="A283" s="180">
        <v>21101</v>
      </c>
      <c r="B283" s="331" t="s">
        <v>717</v>
      </c>
      <c r="C283" s="330">
        <v>1177.527002</v>
      </c>
    </row>
    <row r="284" ht="19.5" customHeight="1" spans="1:3">
      <c r="A284" s="182">
        <v>2110101</v>
      </c>
      <c r="B284" s="332" t="s">
        <v>502</v>
      </c>
      <c r="C284" s="330">
        <v>542.287002</v>
      </c>
    </row>
    <row r="285" ht="19.5" customHeight="1" spans="1:3">
      <c r="A285" s="182">
        <v>2110104</v>
      </c>
      <c r="B285" s="332" t="s">
        <v>718</v>
      </c>
      <c r="C285" s="330">
        <v>5</v>
      </c>
    </row>
    <row r="286" ht="19.5" customHeight="1" spans="1:3">
      <c r="A286" s="182">
        <v>2110199</v>
      </c>
      <c r="B286" s="332" t="s">
        <v>719</v>
      </c>
      <c r="C286" s="330">
        <v>630.24</v>
      </c>
    </row>
    <row r="287" ht="19.5" customHeight="1" spans="1:3">
      <c r="A287" s="180">
        <v>21102</v>
      </c>
      <c r="B287" s="331" t="s">
        <v>720</v>
      </c>
      <c r="C287" s="330">
        <v>6.4</v>
      </c>
    </row>
    <row r="288" ht="19.5" customHeight="1" spans="1:3">
      <c r="A288" s="182">
        <v>2110299</v>
      </c>
      <c r="B288" s="332" t="s">
        <v>721</v>
      </c>
      <c r="C288" s="330">
        <v>6.4</v>
      </c>
    </row>
    <row r="289" ht="19.5" customHeight="1" spans="1:3">
      <c r="A289" s="180">
        <v>21103</v>
      </c>
      <c r="B289" s="331" t="s">
        <v>722</v>
      </c>
      <c r="C289" s="330">
        <v>6427.97</v>
      </c>
    </row>
    <row r="290" ht="19.5" customHeight="1" spans="1:3">
      <c r="A290" s="182">
        <v>2110301</v>
      </c>
      <c r="B290" s="332" t="s">
        <v>723</v>
      </c>
      <c r="C290" s="330">
        <v>201.8</v>
      </c>
    </row>
    <row r="291" ht="19.5" customHeight="1" spans="1:3">
      <c r="A291" s="182">
        <v>2110302</v>
      </c>
      <c r="B291" s="332" t="s">
        <v>724</v>
      </c>
      <c r="C291" s="330">
        <v>4952.17</v>
      </c>
    </row>
    <row r="292" ht="19.5" customHeight="1" spans="1:3">
      <c r="A292" s="182">
        <v>2110304</v>
      </c>
      <c r="B292" s="332" t="s">
        <v>725</v>
      </c>
      <c r="C292" s="330">
        <v>1269</v>
      </c>
    </row>
    <row r="293" ht="19.5" customHeight="1" spans="1:3">
      <c r="A293" s="182">
        <v>2110399</v>
      </c>
      <c r="B293" s="332" t="s">
        <v>726</v>
      </c>
      <c r="C293" s="330">
        <v>5</v>
      </c>
    </row>
    <row r="294" ht="19.5" customHeight="1" spans="1:3">
      <c r="A294" s="180">
        <v>21104</v>
      </c>
      <c r="B294" s="331" t="s">
        <v>727</v>
      </c>
      <c r="C294" s="330">
        <v>1261.7618</v>
      </c>
    </row>
    <row r="295" ht="19.5" customHeight="1" spans="1:3">
      <c r="A295" s="182">
        <v>2110401</v>
      </c>
      <c r="B295" s="332" t="s">
        <v>728</v>
      </c>
      <c r="C295" s="330">
        <v>966</v>
      </c>
    </row>
    <row r="296" ht="19.5" customHeight="1" spans="1:3">
      <c r="A296" s="182">
        <v>2110402</v>
      </c>
      <c r="B296" s="332" t="s">
        <v>729</v>
      </c>
      <c r="C296" s="330">
        <v>249.74</v>
      </c>
    </row>
    <row r="297" ht="19.5" customHeight="1" spans="1:3">
      <c r="A297" s="182">
        <v>2110406</v>
      </c>
      <c r="B297" s="332" t="e">
        <v>#N/A</v>
      </c>
      <c r="C297" s="330">
        <v>30</v>
      </c>
    </row>
    <row r="298" ht="19.5" customHeight="1" spans="1:3">
      <c r="A298" s="182">
        <v>2110499</v>
      </c>
      <c r="B298" s="332" t="s">
        <v>730</v>
      </c>
      <c r="C298" s="330">
        <v>16.0218</v>
      </c>
    </row>
    <row r="299" ht="19.5" customHeight="1" spans="1:3">
      <c r="A299" s="180">
        <v>21105</v>
      </c>
      <c r="B299" s="331" t="s">
        <v>731</v>
      </c>
      <c r="C299" s="330">
        <v>2662.35</v>
      </c>
    </row>
    <row r="300" ht="19.5" customHeight="1" spans="1:3">
      <c r="A300" s="182">
        <v>2110501</v>
      </c>
      <c r="B300" s="332" t="s">
        <v>732</v>
      </c>
      <c r="C300" s="330">
        <v>258</v>
      </c>
    </row>
    <row r="301" ht="19.5" customHeight="1" spans="1:3">
      <c r="A301" s="182">
        <v>2110502</v>
      </c>
      <c r="B301" s="332" t="s">
        <v>733</v>
      </c>
      <c r="C301" s="330">
        <v>315</v>
      </c>
    </row>
    <row r="302" ht="19.5" customHeight="1" spans="1:3">
      <c r="A302" s="182">
        <v>2110507</v>
      </c>
      <c r="B302" s="332" t="s">
        <v>734</v>
      </c>
      <c r="C302" s="330">
        <v>1982</v>
      </c>
    </row>
    <row r="303" ht="19.5" customHeight="1" spans="1:3">
      <c r="A303" s="182">
        <v>2110599</v>
      </c>
      <c r="B303" s="332" t="s">
        <v>735</v>
      </c>
      <c r="C303" s="330">
        <v>107.35</v>
      </c>
    </row>
    <row r="304" ht="19.5" customHeight="1" spans="1:3">
      <c r="A304" s="180">
        <v>21106</v>
      </c>
      <c r="B304" s="331" t="s">
        <v>736</v>
      </c>
      <c r="C304" s="330">
        <v>3704</v>
      </c>
    </row>
    <row r="305" ht="19.5" customHeight="1" spans="1:3">
      <c r="A305" s="182">
        <v>2110602</v>
      </c>
      <c r="B305" s="332" t="s">
        <v>737</v>
      </c>
      <c r="C305" s="330">
        <v>3650</v>
      </c>
    </row>
    <row r="306" ht="19.5" customHeight="1" spans="1:3">
      <c r="A306" s="182">
        <v>2110605</v>
      </c>
      <c r="B306" s="332" t="s">
        <v>738</v>
      </c>
      <c r="C306" s="330">
        <v>7</v>
      </c>
    </row>
    <row r="307" ht="19.5" customHeight="1" spans="1:3">
      <c r="A307" s="182">
        <v>2110699</v>
      </c>
      <c r="B307" s="332" t="s">
        <v>739</v>
      </c>
      <c r="C307" s="330">
        <v>47</v>
      </c>
    </row>
    <row r="308" ht="19.5" customHeight="1" spans="1:3">
      <c r="A308" s="180">
        <v>21110</v>
      </c>
      <c r="B308" s="331" t="s">
        <v>740</v>
      </c>
      <c r="C308" s="330">
        <v>500</v>
      </c>
    </row>
    <row r="309" ht="19.5" customHeight="1" spans="1:3">
      <c r="A309" s="182">
        <v>2111001</v>
      </c>
      <c r="B309" s="332" t="s">
        <v>740</v>
      </c>
      <c r="C309" s="330">
        <v>500</v>
      </c>
    </row>
    <row r="310" ht="19.5" customHeight="1" spans="1:3">
      <c r="A310" s="180">
        <v>21111</v>
      </c>
      <c r="B310" s="331" t="s">
        <v>741</v>
      </c>
      <c r="C310" s="330">
        <v>132.20128</v>
      </c>
    </row>
    <row r="311" ht="19.5" customHeight="1" spans="1:3">
      <c r="A311" s="182">
        <v>2111101</v>
      </c>
      <c r="B311" s="332" t="s">
        <v>742</v>
      </c>
      <c r="C311" s="330">
        <v>112.20128</v>
      </c>
    </row>
    <row r="312" ht="19.5" customHeight="1" spans="1:3">
      <c r="A312" s="182">
        <v>2111102</v>
      </c>
      <c r="B312" s="332" t="s">
        <v>743</v>
      </c>
      <c r="C312" s="330">
        <v>20</v>
      </c>
    </row>
    <row r="313" ht="19.5" customHeight="1" spans="1:3">
      <c r="A313" s="180">
        <v>21114</v>
      </c>
      <c r="B313" s="331" t="s">
        <v>744</v>
      </c>
      <c r="C313" s="330">
        <v>461.4168</v>
      </c>
    </row>
    <row r="314" ht="19.5" customHeight="1" spans="1:3">
      <c r="A314" s="182">
        <v>2111450</v>
      </c>
      <c r="B314" s="332" t="s">
        <v>505</v>
      </c>
      <c r="C314" s="330">
        <v>461.4168</v>
      </c>
    </row>
    <row r="315" ht="19.5" customHeight="1" spans="1:3">
      <c r="A315" s="177">
        <v>212</v>
      </c>
      <c r="B315" s="329" t="s">
        <v>46</v>
      </c>
      <c r="C315" s="330">
        <v>9837.582231</v>
      </c>
    </row>
    <row r="316" ht="19.5" customHeight="1" spans="1:3">
      <c r="A316" s="180">
        <v>21201</v>
      </c>
      <c r="B316" s="331" t="s">
        <v>745</v>
      </c>
      <c r="C316" s="330">
        <v>9701.502231</v>
      </c>
    </row>
    <row r="317" ht="19.5" customHeight="1" spans="1:3">
      <c r="A317" s="182">
        <v>2120101</v>
      </c>
      <c r="B317" s="332" t="s">
        <v>502</v>
      </c>
      <c r="C317" s="330">
        <v>1340.831611</v>
      </c>
    </row>
    <row r="318" ht="19.5" customHeight="1" spans="1:3">
      <c r="A318" s="182">
        <v>2120106</v>
      </c>
      <c r="B318" s="332" t="s">
        <v>746</v>
      </c>
      <c r="C318" s="330">
        <v>371.61662</v>
      </c>
    </row>
    <row r="319" ht="19.5" customHeight="1" spans="1:3">
      <c r="A319" s="182">
        <v>2120199</v>
      </c>
      <c r="B319" s="332" t="s">
        <v>747</v>
      </c>
      <c r="C319" s="330">
        <v>7989.054</v>
      </c>
    </row>
    <row r="320" ht="19.5" customHeight="1" spans="1:3">
      <c r="A320" s="180">
        <v>21202</v>
      </c>
      <c r="B320" s="331" t="s">
        <v>748</v>
      </c>
      <c r="C320" s="330">
        <v>5</v>
      </c>
    </row>
    <row r="321" ht="19.5" customHeight="1" spans="1:3">
      <c r="A321" s="182">
        <v>2120201</v>
      </c>
      <c r="B321" s="332" t="s">
        <v>748</v>
      </c>
      <c r="C321" s="330">
        <v>5</v>
      </c>
    </row>
    <row r="322" ht="19.5" customHeight="1" spans="1:3">
      <c r="A322" s="180">
        <v>21206</v>
      </c>
      <c r="B322" s="331" t="s">
        <v>749</v>
      </c>
      <c r="C322" s="330">
        <v>29.2</v>
      </c>
    </row>
    <row r="323" ht="19.5" customHeight="1" spans="1:3">
      <c r="A323" s="182">
        <v>2120601</v>
      </c>
      <c r="B323" s="332" t="s">
        <v>749</v>
      </c>
      <c r="C323" s="330">
        <v>29.2</v>
      </c>
    </row>
    <row r="324" ht="19.5" customHeight="1" spans="1:3">
      <c r="A324" s="180">
        <v>21299</v>
      </c>
      <c r="B324" s="331" t="s">
        <v>750</v>
      </c>
      <c r="C324" s="330">
        <v>101.88</v>
      </c>
    </row>
    <row r="325" ht="19.5" customHeight="1" spans="1:3">
      <c r="A325" s="182">
        <v>2129999</v>
      </c>
      <c r="B325" s="332" t="s">
        <v>750</v>
      </c>
      <c r="C325" s="330">
        <v>101.88</v>
      </c>
    </row>
    <row r="326" ht="19.5" customHeight="1" spans="1:3">
      <c r="A326" s="177">
        <v>213</v>
      </c>
      <c r="B326" s="329" t="s">
        <v>49</v>
      </c>
      <c r="C326" s="330">
        <v>79308.719541</v>
      </c>
    </row>
    <row r="327" ht="19.5" customHeight="1" spans="1:3">
      <c r="A327" s="180">
        <v>21301</v>
      </c>
      <c r="B327" s="331" t="s">
        <v>751</v>
      </c>
      <c r="C327" s="330">
        <v>22805.447923</v>
      </c>
    </row>
    <row r="328" ht="19.5" customHeight="1" spans="1:3">
      <c r="A328" s="182">
        <v>2130101</v>
      </c>
      <c r="B328" s="332" t="s">
        <v>502</v>
      </c>
      <c r="C328" s="330">
        <v>1142.4278</v>
      </c>
    </row>
    <row r="329" ht="19.5" customHeight="1" spans="1:3">
      <c r="A329" s="182">
        <v>2130104</v>
      </c>
      <c r="B329" s="332" t="s">
        <v>505</v>
      </c>
      <c r="C329" s="330">
        <v>2387.62164</v>
      </c>
    </row>
    <row r="330" ht="19.5" customHeight="1" spans="1:3">
      <c r="A330" s="182">
        <v>2130106</v>
      </c>
      <c r="B330" s="332" t="s">
        <v>752</v>
      </c>
      <c r="C330" s="330">
        <v>5</v>
      </c>
    </row>
    <row r="331" ht="19.5" customHeight="1" spans="1:3">
      <c r="A331" s="182">
        <v>2130108</v>
      </c>
      <c r="B331" s="332" t="s">
        <v>753</v>
      </c>
      <c r="C331" s="330">
        <v>497.418129</v>
      </c>
    </row>
    <row r="332" ht="19.5" customHeight="1" spans="1:3">
      <c r="A332" s="182">
        <v>2130109</v>
      </c>
      <c r="B332" s="332" t="s">
        <v>754</v>
      </c>
      <c r="C332" s="330">
        <v>5</v>
      </c>
    </row>
    <row r="333" ht="19.5" customHeight="1" spans="1:3">
      <c r="A333" s="182">
        <v>2130110</v>
      </c>
      <c r="B333" s="332" t="s">
        <v>755</v>
      </c>
      <c r="C333" s="330">
        <v>31</v>
      </c>
    </row>
    <row r="334" ht="19.5" customHeight="1" spans="1:3">
      <c r="A334" s="182">
        <v>2130120</v>
      </c>
      <c r="B334" s="332" t="s">
        <v>756</v>
      </c>
      <c r="C334" s="330">
        <v>560</v>
      </c>
    </row>
    <row r="335" ht="19.5" customHeight="1" spans="1:3">
      <c r="A335" s="182">
        <v>2130122</v>
      </c>
      <c r="B335" s="332" t="s">
        <v>757</v>
      </c>
      <c r="C335" s="330">
        <v>11528.406565</v>
      </c>
    </row>
    <row r="336" ht="19.5" customHeight="1" spans="1:3">
      <c r="A336" s="182">
        <v>2130124</v>
      </c>
      <c r="B336" s="332" t="s">
        <v>758</v>
      </c>
      <c r="C336" s="330">
        <v>174</v>
      </c>
    </row>
    <row r="337" ht="19.5" customHeight="1" spans="1:3">
      <c r="A337" s="182">
        <v>2130125</v>
      </c>
      <c r="B337" s="332" t="s">
        <v>759</v>
      </c>
      <c r="C337" s="330">
        <v>225</v>
      </c>
    </row>
    <row r="338" ht="19.5" customHeight="1" spans="1:3">
      <c r="A338" s="182">
        <v>2130126</v>
      </c>
      <c r="B338" s="332" t="s">
        <v>760</v>
      </c>
      <c r="C338" s="330">
        <v>285</v>
      </c>
    </row>
    <row r="339" ht="19.5" customHeight="1" spans="1:3">
      <c r="A339" s="182">
        <v>2130135</v>
      </c>
      <c r="B339" s="332" t="s">
        <v>761</v>
      </c>
      <c r="C339" s="330">
        <v>504</v>
      </c>
    </row>
    <row r="340" ht="19.5" customHeight="1" spans="1:3">
      <c r="A340" s="182">
        <v>2130153</v>
      </c>
      <c r="B340" s="332" t="s">
        <v>762</v>
      </c>
      <c r="C340" s="330">
        <v>3900.714496</v>
      </c>
    </row>
    <row r="341" ht="19.5" customHeight="1" spans="1:3">
      <c r="A341" s="182">
        <v>2130199</v>
      </c>
      <c r="B341" s="332" t="s">
        <v>763</v>
      </c>
      <c r="C341" s="330">
        <v>1559.859293</v>
      </c>
    </row>
    <row r="342" ht="19.5" customHeight="1" spans="1:3">
      <c r="A342" s="180">
        <v>21302</v>
      </c>
      <c r="B342" s="331" t="s">
        <v>764</v>
      </c>
      <c r="C342" s="330">
        <v>13116.053296</v>
      </c>
    </row>
    <row r="343" ht="19.5" customHeight="1" spans="1:3">
      <c r="A343" s="182">
        <v>2130201</v>
      </c>
      <c r="B343" s="332" t="s">
        <v>502</v>
      </c>
      <c r="C343" s="330">
        <v>666.682862</v>
      </c>
    </row>
    <row r="344" ht="19.5" customHeight="1" spans="1:3">
      <c r="A344" s="182">
        <v>2130204</v>
      </c>
      <c r="B344" s="332" t="s">
        <v>765</v>
      </c>
      <c r="C344" s="330">
        <v>3913.403274</v>
      </c>
    </row>
    <row r="345" ht="19.5" customHeight="1" spans="1:3">
      <c r="A345" s="182">
        <v>2130205</v>
      </c>
      <c r="B345" s="332" t="s">
        <v>766</v>
      </c>
      <c r="C345" s="330">
        <v>6011.7</v>
      </c>
    </row>
    <row r="346" ht="19.5" customHeight="1" spans="1:3">
      <c r="A346" s="182">
        <v>2130207</v>
      </c>
      <c r="B346" s="332" t="s">
        <v>767</v>
      </c>
      <c r="C346" s="330">
        <v>358.8545</v>
      </c>
    </row>
    <row r="347" ht="19.5" customHeight="1" spans="1:3">
      <c r="A347" s="182">
        <v>2130209</v>
      </c>
      <c r="B347" s="332" t="s">
        <v>768</v>
      </c>
      <c r="C347" s="330">
        <v>859.03786</v>
      </c>
    </row>
    <row r="348" ht="19.5" customHeight="1" spans="1:3">
      <c r="A348" s="182">
        <v>2130211</v>
      </c>
      <c r="B348" s="332" t="s">
        <v>769</v>
      </c>
      <c r="C348" s="330">
        <v>46</v>
      </c>
    </row>
    <row r="349" ht="19.5" customHeight="1" spans="1:3">
      <c r="A349" s="182">
        <v>2130212</v>
      </c>
      <c r="B349" s="332" t="s">
        <v>770</v>
      </c>
      <c r="C349" s="330">
        <v>260</v>
      </c>
    </row>
    <row r="350" ht="19.5" customHeight="1" spans="1:3">
      <c r="A350" s="182">
        <v>2130226</v>
      </c>
      <c r="B350" s="332" t="s">
        <v>771</v>
      </c>
      <c r="C350" s="330">
        <v>30</v>
      </c>
    </row>
    <row r="351" ht="19.5" customHeight="1" spans="1:3">
      <c r="A351" s="182">
        <v>2130234</v>
      </c>
      <c r="B351" s="332" t="s">
        <v>772</v>
      </c>
      <c r="C351" s="330">
        <v>498.2248</v>
      </c>
    </row>
    <row r="352" ht="19.5" customHeight="1" spans="1:3">
      <c r="A352" s="182">
        <v>2130299</v>
      </c>
      <c r="B352" s="332" t="s">
        <v>773</v>
      </c>
      <c r="C352" s="330">
        <v>472.15</v>
      </c>
    </row>
    <row r="353" ht="19.5" customHeight="1" spans="1:3">
      <c r="A353" s="180">
        <v>21303</v>
      </c>
      <c r="B353" s="331" t="s">
        <v>774</v>
      </c>
      <c r="C353" s="330">
        <v>14247.376425</v>
      </c>
    </row>
    <row r="354" ht="19.5" customHeight="1" spans="1:3">
      <c r="A354" s="182">
        <v>2130301</v>
      </c>
      <c r="B354" s="332" t="s">
        <v>502</v>
      </c>
      <c r="C354" s="330">
        <v>523.370298</v>
      </c>
    </row>
    <row r="355" ht="19.5" customHeight="1" spans="1:3">
      <c r="A355" s="182">
        <v>2130304</v>
      </c>
      <c r="B355" s="332" t="s">
        <v>775</v>
      </c>
      <c r="C355" s="330">
        <v>1002.332648</v>
      </c>
    </row>
    <row r="356" ht="19.5" customHeight="1" spans="1:3">
      <c r="A356" s="182">
        <v>2130305</v>
      </c>
      <c r="B356" s="332" t="s">
        <v>776</v>
      </c>
      <c r="C356" s="330">
        <v>11271.074914</v>
      </c>
    </row>
    <row r="357" ht="19.5" customHeight="1" spans="1:3">
      <c r="A357" s="182">
        <v>2130306</v>
      </c>
      <c r="B357" s="332" t="s">
        <v>777</v>
      </c>
      <c r="C357" s="330">
        <v>826.932535</v>
      </c>
    </row>
    <row r="358" ht="19.5" customHeight="1" spans="1:3">
      <c r="A358" s="182">
        <v>2130310</v>
      </c>
      <c r="B358" s="332" t="s">
        <v>778</v>
      </c>
      <c r="C358" s="330">
        <v>9.8</v>
      </c>
    </row>
    <row r="359" ht="19.5" customHeight="1" spans="1:3">
      <c r="A359" s="182">
        <v>2130312</v>
      </c>
      <c r="B359" s="332" t="s">
        <v>779</v>
      </c>
      <c r="C359" s="330">
        <v>7.268</v>
      </c>
    </row>
    <row r="360" ht="19.5" customHeight="1" spans="1:3">
      <c r="A360" s="182">
        <v>2130313</v>
      </c>
      <c r="B360" s="332" t="s">
        <v>780</v>
      </c>
      <c r="C360" s="330">
        <v>135.753092</v>
      </c>
    </row>
    <row r="361" ht="19.5" customHeight="1" spans="1:3">
      <c r="A361" s="182">
        <v>2130314</v>
      </c>
      <c r="B361" s="332" t="s">
        <v>781</v>
      </c>
      <c r="C361" s="330">
        <v>25</v>
      </c>
    </row>
    <row r="362" ht="19.5" customHeight="1" spans="1:3">
      <c r="A362" s="182">
        <v>2130315</v>
      </c>
      <c r="B362" s="332" t="s">
        <v>782</v>
      </c>
      <c r="C362" s="330">
        <v>64.9</v>
      </c>
    </row>
    <row r="363" ht="19.5" customHeight="1" spans="1:3">
      <c r="A363" s="182">
        <v>2130319</v>
      </c>
      <c r="B363" s="332" t="s">
        <v>783</v>
      </c>
      <c r="C363" s="330">
        <v>239.099738</v>
      </c>
    </row>
    <row r="364" ht="19.5" customHeight="1" spans="1:3">
      <c r="A364" s="182">
        <v>2130335</v>
      </c>
      <c r="B364" s="332" t="s">
        <v>784</v>
      </c>
      <c r="C364" s="330">
        <v>7.2852</v>
      </c>
    </row>
    <row r="365" ht="19.5" customHeight="1" spans="1:3">
      <c r="A365" s="182">
        <v>2130399</v>
      </c>
      <c r="B365" s="332" t="s">
        <v>785</v>
      </c>
      <c r="C365" s="330">
        <v>134.56</v>
      </c>
    </row>
    <row r="366" ht="19.5" customHeight="1" spans="1:3">
      <c r="A366" s="180">
        <v>21305</v>
      </c>
      <c r="B366" s="331" t="s">
        <v>786</v>
      </c>
      <c r="C366" s="330">
        <v>20026.974633</v>
      </c>
    </row>
    <row r="367" ht="19.5" customHeight="1" spans="1:3">
      <c r="A367" s="182">
        <v>2130501</v>
      </c>
      <c r="B367" s="332" t="s">
        <v>502</v>
      </c>
      <c r="C367" s="330">
        <v>169.354461</v>
      </c>
    </row>
    <row r="368" ht="19.5" customHeight="1" spans="1:3">
      <c r="A368" s="182">
        <v>2130504</v>
      </c>
      <c r="B368" s="332" t="s">
        <v>435</v>
      </c>
      <c r="C368" s="330">
        <v>829.492549</v>
      </c>
    </row>
    <row r="369" ht="19.5" customHeight="1" spans="1:3">
      <c r="A369" s="182">
        <v>2130505</v>
      </c>
      <c r="B369" s="332" t="s">
        <v>787</v>
      </c>
      <c r="C369" s="330">
        <v>17835.41734</v>
      </c>
    </row>
    <row r="370" ht="19.5" customHeight="1" spans="1:3">
      <c r="A370" s="182">
        <v>2130550</v>
      </c>
      <c r="B370" s="332" t="s">
        <v>505</v>
      </c>
      <c r="C370" s="330">
        <v>138.25633</v>
      </c>
    </row>
    <row r="371" ht="19.5" customHeight="1" spans="1:3">
      <c r="A371" s="182">
        <v>2130599</v>
      </c>
      <c r="B371" s="332" t="s">
        <v>788</v>
      </c>
      <c r="C371" s="330">
        <v>1054.453953</v>
      </c>
    </row>
    <row r="372" ht="19.5" customHeight="1" spans="1:3">
      <c r="A372" s="180">
        <v>21307</v>
      </c>
      <c r="B372" s="331" t="s">
        <v>789</v>
      </c>
      <c r="C372" s="330">
        <v>5296.102814</v>
      </c>
    </row>
    <row r="373" ht="19.5" customHeight="1" spans="1:3">
      <c r="A373" s="182">
        <v>2130701</v>
      </c>
      <c r="B373" s="332" t="s">
        <v>790</v>
      </c>
      <c r="C373" s="330">
        <v>4993.058214</v>
      </c>
    </row>
    <row r="374" ht="19.5" customHeight="1" spans="1:3">
      <c r="A374" s="182">
        <v>2130705</v>
      </c>
      <c r="B374" s="332" t="s">
        <v>791</v>
      </c>
      <c r="C374" s="330">
        <v>303.0446</v>
      </c>
    </row>
    <row r="375" ht="19.5" customHeight="1" spans="1:3">
      <c r="A375" s="180">
        <v>21308</v>
      </c>
      <c r="B375" s="331" t="s">
        <v>792</v>
      </c>
      <c r="C375" s="330">
        <v>3519.76445</v>
      </c>
    </row>
    <row r="376" ht="19.5" customHeight="1" spans="1:3">
      <c r="A376" s="182">
        <v>2130803</v>
      </c>
      <c r="B376" s="332" t="s">
        <v>793</v>
      </c>
      <c r="C376" s="330">
        <v>3010.60445</v>
      </c>
    </row>
    <row r="377" ht="19.5" customHeight="1" spans="1:3">
      <c r="A377" s="182">
        <v>2130804</v>
      </c>
      <c r="B377" s="332" t="s">
        <v>794</v>
      </c>
      <c r="C377" s="330">
        <v>509.16</v>
      </c>
    </row>
    <row r="378" ht="19.5" customHeight="1" spans="1:3">
      <c r="A378" s="180">
        <v>21399</v>
      </c>
      <c r="B378" s="331" t="s">
        <v>795</v>
      </c>
      <c r="C378" s="330">
        <v>297</v>
      </c>
    </row>
    <row r="379" ht="19.5" customHeight="1" spans="1:3">
      <c r="A379" s="182">
        <v>2139999</v>
      </c>
      <c r="B379" s="332" t="s">
        <v>795</v>
      </c>
      <c r="C379" s="330">
        <v>297</v>
      </c>
    </row>
    <row r="380" ht="19.5" customHeight="1" spans="1:3">
      <c r="A380" s="177">
        <v>214</v>
      </c>
      <c r="B380" s="329" t="s">
        <v>52</v>
      </c>
      <c r="C380" s="330">
        <v>20557.297854</v>
      </c>
    </row>
    <row r="381" ht="19.5" customHeight="1" spans="1:3">
      <c r="A381" s="180">
        <v>21401</v>
      </c>
      <c r="B381" s="331" t="s">
        <v>796</v>
      </c>
      <c r="C381" s="330">
        <v>11204.787444</v>
      </c>
    </row>
    <row r="382" ht="19.5" customHeight="1" spans="1:3">
      <c r="A382" s="182">
        <v>2140101</v>
      </c>
      <c r="B382" s="332" t="s">
        <v>502</v>
      </c>
      <c r="C382" s="330">
        <v>486.681196</v>
      </c>
    </row>
    <row r="383" ht="19.5" customHeight="1" spans="1:3">
      <c r="A383" s="182">
        <v>2140104</v>
      </c>
      <c r="B383" s="332" t="s">
        <v>797</v>
      </c>
      <c r="C383" s="330">
        <v>2922.550057</v>
      </c>
    </row>
    <row r="384" ht="19.5" customHeight="1" spans="1:3">
      <c r="A384" s="182">
        <v>2140106</v>
      </c>
      <c r="B384" s="332" t="s">
        <v>798</v>
      </c>
      <c r="C384" s="330">
        <v>5716.275075</v>
      </c>
    </row>
    <row r="385" ht="19.5" customHeight="1" spans="1:3">
      <c r="A385" s="182">
        <v>2140112</v>
      </c>
      <c r="B385" s="332" t="s">
        <v>799</v>
      </c>
      <c r="C385" s="330">
        <v>1338.349062</v>
      </c>
    </row>
    <row r="386" ht="19.5" customHeight="1" spans="1:3">
      <c r="A386" s="182">
        <v>2140199</v>
      </c>
      <c r="B386" s="332" t="s">
        <v>800</v>
      </c>
      <c r="C386" s="330">
        <v>740.932054</v>
      </c>
    </row>
    <row r="387" ht="19.5" customHeight="1" spans="1:3">
      <c r="A387" s="180">
        <v>21406</v>
      </c>
      <c r="B387" s="331" t="s">
        <v>801</v>
      </c>
      <c r="C387" s="330">
        <v>8503.77041</v>
      </c>
    </row>
    <row r="388" ht="19.5" customHeight="1" spans="1:3">
      <c r="A388" s="182">
        <v>2140601</v>
      </c>
      <c r="B388" s="332" t="s">
        <v>802</v>
      </c>
      <c r="C388" s="330">
        <v>7530</v>
      </c>
    </row>
    <row r="389" ht="19.5" customHeight="1" spans="1:3">
      <c r="A389" s="182">
        <v>2140602</v>
      </c>
      <c r="B389" s="332" t="s">
        <v>803</v>
      </c>
      <c r="C389" s="330">
        <v>973.77041</v>
      </c>
    </row>
    <row r="390" ht="19.5" customHeight="1" spans="1:3">
      <c r="A390" s="180">
        <v>21499</v>
      </c>
      <c r="B390" s="331" t="s">
        <v>804</v>
      </c>
      <c r="C390" s="330">
        <v>848.74</v>
      </c>
    </row>
    <row r="391" ht="19.5" customHeight="1" spans="1:3">
      <c r="A391" s="182">
        <v>2149901</v>
      </c>
      <c r="B391" s="332" t="s">
        <v>805</v>
      </c>
      <c r="C391" s="330">
        <v>831.74</v>
      </c>
    </row>
    <row r="392" ht="19.5" customHeight="1" spans="1:3">
      <c r="A392" s="182">
        <v>2149999</v>
      </c>
      <c r="B392" s="332" t="s">
        <v>804</v>
      </c>
      <c r="C392" s="330">
        <v>17</v>
      </c>
    </row>
    <row r="393" ht="19.5" customHeight="1" spans="1:3">
      <c r="A393" s="177">
        <v>215</v>
      </c>
      <c r="B393" s="329" t="s">
        <v>806</v>
      </c>
      <c r="C393" s="330">
        <v>197</v>
      </c>
    </row>
    <row r="394" ht="19.5" customHeight="1" spans="1:3">
      <c r="A394" s="180">
        <v>21501</v>
      </c>
      <c r="B394" s="331" t="s">
        <v>807</v>
      </c>
      <c r="C394" s="330">
        <v>97</v>
      </c>
    </row>
    <row r="395" ht="19.5" customHeight="1" spans="1:3">
      <c r="A395" s="182">
        <v>2150101</v>
      </c>
      <c r="B395" s="332" t="s">
        <v>502</v>
      </c>
      <c r="C395" s="330">
        <v>3</v>
      </c>
    </row>
    <row r="396" ht="19.5" customHeight="1" spans="1:3">
      <c r="A396" s="182">
        <v>2150105</v>
      </c>
      <c r="B396" s="332" t="s">
        <v>808</v>
      </c>
      <c r="C396" s="330">
        <v>94</v>
      </c>
    </row>
    <row r="397" ht="19.5" customHeight="1" spans="1:3">
      <c r="A397" s="180">
        <v>21508</v>
      </c>
      <c r="B397" s="331" t="s">
        <v>809</v>
      </c>
      <c r="C397" s="330">
        <v>100</v>
      </c>
    </row>
    <row r="398" ht="19.5" customHeight="1" spans="1:3">
      <c r="A398" s="182">
        <v>2150805</v>
      </c>
      <c r="B398" s="332" t="s">
        <v>810</v>
      </c>
      <c r="C398" s="330">
        <v>100</v>
      </c>
    </row>
    <row r="399" ht="19.5" customHeight="1" spans="1:3">
      <c r="A399" s="177">
        <v>216</v>
      </c>
      <c r="B399" s="329" t="s">
        <v>58</v>
      </c>
      <c r="C399" s="330">
        <v>1722.539984</v>
      </c>
    </row>
    <row r="400" ht="19.5" customHeight="1" spans="1:3">
      <c r="A400" s="180">
        <v>21602</v>
      </c>
      <c r="B400" s="331" t="s">
        <v>811</v>
      </c>
      <c r="C400" s="330">
        <v>1444.539984</v>
      </c>
    </row>
    <row r="401" ht="19.5" customHeight="1" spans="1:3">
      <c r="A401" s="182">
        <v>2160201</v>
      </c>
      <c r="B401" s="332" t="s">
        <v>502</v>
      </c>
      <c r="C401" s="330">
        <v>324.539984</v>
      </c>
    </row>
    <row r="402" ht="19.5" customHeight="1" spans="1:3">
      <c r="A402" s="182">
        <v>2160299</v>
      </c>
      <c r="B402" s="332" t="s">
        <v>812</v>
      </c>
      <c r="C402" s="330">
        <v>1120</v>
      </c>
    </row>
    <row r="403" ht="19.5" customHeight="1" spans="1:3">
      <c r="A403" s="180">
        <v>21606</v>
      </c>
      <c r="B403" s="331" t="s">
        <v>813</v>
      </c>
      <c r="C403" s="330">
        <v>220</v>
      </c>
    </row>
    <row r="404" ht="19.5" customHeight="1" spans="1:3">
      <c r="A404" s="182">
        <v>2160699</v>
      </c>
      <c r="B404" s="332" t="s">
        <v>814</v>
      </c>
      <c r="C404" s="330">
        <v>220</v>
      </c>
    </row>
    <row r="405" ht="19.5" customHeight="1" spans="1:3">
      <c r="A405" s="180">
        <v>21699</v>
      </c>
      <c r="B405" s="331" t="s">
        <v>815</v>
      </c>
      <c r="C405" s="330">
        <v>58</v>
      </c>
    </row>
    <row r="406" customFormat="1" ht="19.5" customHeight="1" spans="1:3">
      <c r="A406" s="182">
        <v>2169999</v>
      </c>
      <c r="B406" s="332" t="s">
        <v>815</v>
      </c>
      <c r="C406" s="330">
        <v>58</v>
      </c>
    </row>
    <row r="407" customFormat="1" ht="19.5" customHeight="1" spans="1:3">
      <c r="A407" s="177">
        <v>220</v>
      </c>
      <c r="B407" s="329" t="s">
        <v>64</v>
      </c>
      <c r="C407" s="330">
        <v>12859.497671</v>
      </c>
    </row>
    <row r="408" ht="19.5" customHeight="1" spans="1:3">
      <c r="A408" s="180">
        <v>22001</v>
      </c>
      <c r="B408" s="331" t="s">
        <v>816</v>
      </c>
      <c r="C408" s="330">
        <v>12674.427671</v>
      </c>
    </row>
    <row r="409" ht="19.5" customHeight="1" spans="1:3">
      <c r="A409" s="182">
        <v>2200101</v>
      </c>
      <c r="B409" s="332" t="s">
        <v>502</v>
      </c>
      <c r="C409" s="330">
        <v>741.087613</v>
      </c>
    </row>
    <row r="410" ht="19.5" customHeight="1" spans="1:3">
      <c r="A410" s="182">
        <v>2200104</v>
      </c>
      <c r="B410" s="332" t="s">
        <v>817</v>
      </c>
      <c r="C410" s="330">
        <v>95.04</v>
      </c>
    </row>
    <row r="411" ht="19.5" customHeight="1" spans="1:3">
      <c r="A411" s="182">
        <v>2200106</v>
      </c>
      <c r="B411" s="332" t="s">
        <v>818</v>
      </c>
      <c r="C411" s="330">
        <v>8841.284</v>
      </c>
    </row>
    <row r="412" ht="19.5" customHeight="1" spans="1:3">
      <c r="A412" s="182">
        <v>2200150</v>
      </c>
      <c r="B412" s="332" t="s">
        <v>505</v>
      </c>
      <c r="C412" s="330">
        <v>1699.016058</v>
      </c>
    </row>
    <row r="413" ht="19.5" customHeight="1" spans="1:3">
      <c r="A413" s="182">
        <v>2200199</v>
      </c>
      <c r="B413" s="332" t="s">
        <v>819</v>
      </c>
      <c r="C413" s="330">
        <v>1298</v>
      </c>
    </row>
    <row r="414" ht="19.5" customHeight="1" spans="1:3">
      <c r="A414" s="180">
        <v>22005</v>
      </c>
      <c r="B414" s="331" t="s">
        <v>820</v>
      </c>
      <c r="C414" s="330">
        <v>185.07</v>
      </c>
    </row>
    <row r="415" ht="19.5" customHeight="1" spans="1:3">
      <c r="A415" s="182">
        <v>2200504</v>
      </c>
      <c r="B415" s="332" t="s">
        <v>821</v>
      </c>
      <c r="C415" s="330">
        <v>165.07</v>
      </c>
    </row>
    <row r="416" ht="19.5" customHeight="1" spans="1:3">
      <c r="A416" s="182">
        <v>2200509</v>
      </c>
      <c r="B416" s="332" t="s">
        <v>822</v>
      </c>
      <c r="C416" s="330">
        <v>20</v>
      </c>
    </row>
    <row r="417" ht="19.5" customHeight="1" spans="1:3">
      <c r="A417" s="177">
        <v>221</v>
      </c>
      <c r="B417" s="329" t="s">
        <v>67</v>
      </c>
      <c r="C417" s="330">
        <v>25976.205537</v>
      </c>
    </row>
    <row r="418" ht="19.5" customHeight="1" spans="1:3">
      <c r="A418" s="180">
        <v>22101</v>
      </c>
      <c r="B418" s="331" t="s">
        <v>823</v>
      </c>
      <c r="C418" s="330">
        <v>14482.9</v>
      </c>
    </row>
    <row r="419" ht="19.5" customHeight="1" spans="1:3">
      <c r="A419" s="182">
        <v>2210103</v>
      </c>
      <c r="B419" s="332" t="s">
        <v>824</v>
      </c>
      <c r="C419" s="330">
        <v>1008</v>
      </c>
    </row>
    <row r="420" ht="19.5" customHeight="1" spans="1:3">
      <c r="A420" s="182">
        <v>2210105</v>
      </c>
      <c r="B420" s="332" t="s">
        <v>825</v>
      </c>
      <c r="C420" s="330">
        <v>78.6</v>
      </c>
    </row>
    <row r="421" ht="19.5" customHeight="1" spans="1:3">
      <c r="A421" s="182">
        <v>2210108</v>
      </c>
      <c r="B421" s="332" t="s">
        <v>826</v>
      </c>
      <c r="C421" s="330">
        <v>9573.3</v>
      </c>
    </row>
    <row r="422" ht="19.5" customHeight="1" spans="1:3">
      <c r="A422" s="182">
        <v>2210199</v>
      </c>
      <c r="B422" s="332" t="s">
        <v>827</v>
      </c>
      <c r="C422" s="330">
        <v>3823</v>
      </c>
    </row>
    <row r="423" ht="19.5" customHeight="1" spans="1:3">
      <c r="A423" s="180">
        <v>22102</v>
      </c>
      <c r="B423" s="331" t="s">
        <v>828</v>
      </c>
      <c r="C423" s="330">
        <v>11493.305537</v>
      </c>
    </row>
    <row r="424" ht="19.5" customHeight="1" spans="1:3">
      <c r="A424" s="182">
        <v>2210201</v>
      </c>
      <c r="B424" s="332" t="s">
        <v>829</v>
      </c>
      <c r="C424" s="330">
        <v>11493.305537</v>
      </c>
    </row>
    <row r="425" ht="19.5" customHeight="1" spans="1:3">
      <c r="A425" s="177">
        <v>224</v>
      </c>
      <c r="B425" s="329" t="s">
        <v>73</v>
      </c>
      <c r="C425" s="330">
        <v>3755.089556</v>
      </c>
    </row>
    <row r="426" ht="19.5" customHeight="1" spans="1:3">
      <c r="A426" s="180">
        <v>22401</v>
      </c>
      <c r="B426" s="331" t="s">
        <v>830</v>
      </c>
      <c r="C426" s="330">
        <v>2021.406848</v>
      </c>
    </row>
    <row r="427" ht="19.5" customHeight="1" spans="1:3">
      <c r="A427" s="182">
        <v>2240101</v>
      </c>
      <c r="B427" s="332" t="s">
        <v>502</v>
      </c>
      <c r="C427" s="330">
        <v>576.579706</v>
      </c>
    </row>
    <row r="428" ht="19.5" customHeight="1" spans="1:3">
      <c r="A428" s="182">
        <v>2240108</v>
      </c>
      <c r="B428" s="332" t="s">
        <v>831</v>
      </c>
      <c r="C428" s="330">
        <v>265</v>
      </c>
    </row>
    <row r="429" ht="19.5" customHeight="1" spans="1:3">
      <c r="A429" s="182">
        <v>2240150</v>
      </c>
      <c r="B429" s="332" t="s">
        <v>505</v>
      </c>
      <c r="C429" s="330">
        <v>310.327142</v>
      </c>
    </row>
    <row r="430" ht="19.5" customHeight="1" spans="1:3">
      <c r="A430" s="182">
        <v>2240199</v>
      </c>
      <c r="B430" s="332" t="s">
        <v>832</v>
      </c>
      <c r="C430" s="330">
        <v>869.5</v>
      </c>
    </row>
    <row r="431" ht="19.5" customHeight="1" spans="1:3">
      <c r="A431" s="180">
        <v>22402</v>
      </c>
      <c r="B431" s="331" t="s">
        <v>833</v>
      </c>
      <c r="C431" s="330">
        <v>1125.5</v>
      </c>
    </row>
    <row r="432" ht="19.5" customHeight="1" spans="1:3">
      <c r="A432" s="182">
        <v>2240201</v>
      </c>
      <c r="B432" s="332" t="s">
        <v>502</v>
      </c>
      <c r="C432" s="330">
        <v>770.5</v>
      </c>
    </row>
    <row r="433" ht="20.25" customHeight="1" spans="1:3">
      <c r="A433" s="182">
        <v>2240204</v>
      </c>
      <c r="B433" s="332" t="s">
        <v>834</v>
      </c>
      <c r="C433" s="330">
        <v>355</v>
      </c>
    </row>
    <row r="434" ht="20.25" customHeight="1" spans="1:3">
      <c r="A434" s="180">
        <v>22405</v>
      </c>
      <c r="B434" s="331" t="s">
        <v>835</v>
      </c>
      <c r="C434" s="330">
        <v>85.182708</v>
      </c>
    </row>
    <row r="435" ht="20.25" customHeight="1" spans="1:3">
      <c r="A435" s="182">
        <v>2240550</v>
      </c>
      <c r="B435" s="332" t="s">
        <v>836</v>
      </c>
      <c r="C435" s="330">
        <v>81.182708</v>
      </c>
    </row>
    <row r="436" ht="20.25" customHeight="1" spans="1:3">
      <c r="A436" s="182">
        <v>2240599</v>
      </c>
      <c r="B436" s="332" t="s">
        <v>837</v>
      </c>
      <c r="C436" s="330">
        <v>4</v>
      </c>
    </row>
    <row r="437" ht="20.25" customHeight="1" spans="1:3">
      <c r="A437" s="180">
        <v>22406</v>
      </c>
      <c r="B437" s="331" t="s">
        <v>838</v>
      </c>
      <c r="C437" s="330">
        <v>285</v>
      </c>
    </row>
    <row r="438" ht="20.25" customHeight="1" spans="1:3">
      <c r="A438" s="182">
        <v>2240601</v>
      </c>
      <c r="B438" s="332" t="s">
        <v>839</v>
      </c>
      <c r="C438" s="330">
        <v>285</v>
      </c>
    </row>
    <row r="439" ht="20.25" customHeight="1" spans="1:3">
      <c r="A439" s="180">
        <v>22407</v>
      </c>
      <c r="B439" s="331" t="s">
        <v>840</v>
      </c>
      <c r="C439" s="330">
        <v>238</v>
      </c>
    </row>
    <row r="440" ht="20.25" customHeight="1" spans="1:3">
      <c r="A440" s="182">
        <v>2240799</v>
      </c>
      <c r="B440" s="332" t="s">
        <v>841</v>
      </c>
      <c r="C440" s="330">
        <v>238</v>
      </c>
    </row>
    <row r="441" ht="20.25" customHeight="1" spans="1:3">
      <c r="A441" s="177">
        <v>227</v>
      </c>
      <c r="B441" s="329" t="s">
        <v>76</v>
      </c>
      <c r="C441" s="330">
        <v>8122.5</v>
      </c>
    </row>
    <row r="442" ht="20.25" customHeight="1" spans="1:3">
      <c r="A442" s="177">
        <v>229</v>
      </c>
      <c r="B442" s="329" t="s">
        <v>79</v>
      </c>
      <c r="C442" s="330">
        <v>24423.9806</v>
      </c>
    </row>
    <row r="443" ht="20.25" customHeight="1" spans="1:3">
      <c r="A443" s="180">
        <v>22902</v>
      </c>
      <c r="B443" s="331" t="s">
        <v>842</v>
      </c>
      <c r="C443" s="330">
        <v>24423.9806</v>
      </c>
    </row>
    <row r="444" ht="20.25" customHeight="1" spans="1:3">
      <c r="A444" s="182">
        <v>2290201</v>
      </c>
      <c r="B444" s="332" t="s">
        <v>842</v>
      </c>
      <c r="C444" s="330">
        <v>24423.9806</v>
      </c>
    </row>
    <row r="445" ht="20.25" customHeight="1" spans="1:3">
      <c r="A445" s="177">
        <v>231</v>
      </c>
      <c r="B445" s="329" t="s">
        <v>453</v>
      </c>
      <c r="C445" s="330">
        <v>3093.146402</v>
      </c>
    </row>
    <row r="446" ht="20.25" customHeight="1" spans="1:3">
      <c r="A446" s="180">
        <v>23103</v>
      </c>
      <c r="B446" s="331" t="s">
        <v>843</v>
      </c>
      <c r="C446" s="330">
        <v>3093.146402</v>
      </c>
    </row>
    <row r="447" ht="20.25" customHeight="1" spans="1:3">
      <c r="A447" s="182">
        <v>2310301</v>
      </c>
      <c r="B447" s="332" t="s">
        <v>844</v>
      </c>
      <c r="C447" s="330">
        <v>3093</v>
      </c>
    </row>
    <row r="448" ht="20.25" customHeight="1" spans="1:3">
      <c r="A448" s="182">
        <v>2310303</v>
      </c>
      <c r="B448" s="332" t="s">
        <v>845</v>
      </c>
      <c r="C448" s="330">
        <v>0.146402</v>
      </c>
    </row>
    <row r="449" ht="20.25" customHeight="1" spans="1:3">
      <c r="A449" s="177">
        <v>232</v>
      </c>
      <c r="B449" s="329" t="s">
        <v>82</v>
      </c>
      <c r="C449" s="330">
        <v>19029.511638</v>
      </c>
    </row>
    <row r="450" ht="20.25" customHeight="1" spans="1:3">
      <c r="A450" s="180">
        <v>23203</v>
      </c>
      <c r="B450" s="331" t="s">
        <v>846</v>
      </c>
      <c r="C450" s="330">
        <v>19029.511638</v>
      </c>
    </row>
    <row r="451" ht="20.25" customHeight="1" spans="1:3">
      <c r="A451" s="182">
        <v>2320301</v>
      </c>
      <c r="B451" s="332" t="s">
        <v>847</v>
      </c>
      <c r="C451" s="330">
        <v>19029.48</v>
      </c>
    </row>
    <row r="452" ht="20.25" customHeight="1" spans="1:3">
      <c r="A452" s="182">
        <v>2320303</v>
      </c>
      <c r="B452" s="332" t="s">
        <v>848</v>
      </c>
      <c r="C452" s="330">
        <v>0.031638</v>
      </c>
    </row>
    <row r="453" ht="20.25" customHeight="1" spans="1:3">
      <c r="A453" s="177">
        <v>233</v>
      </c>
      <c r="B453" s="329" t="s">
        <v>84</v>
      </c>
      <c r="C453" s="330">
        <v>3.4515</v>
      </c>
    </row>
    <row r="454" ht="20.25" customHeight="1" spans="1:3">
      <c r="A454" s="333">
        <v>23303</v>
      </c>
      <c r="B454" s="333" t="s">
        <v>849</v>
      </c>
      <c r="C454" s="330">
        <v>3.4515</v>
      </c>
    </row>
    <row r="455" ht="21" customHeight="1" spans="1:3">
      <c r="A455" s="334" t="s">
        <v>850</v>
      </c>
      <c r="B455" s="334"/>
      <c r="C455" s="334"/>
    </row>
  </sheetData>
  <mergeCells count="6">
    <mergeCell ref="A1:C1"/>
    <mergeCell ref="A2:C2"/>
    <mergeCell ref="A3:C3"/>
    <mergeCell ref="A4:B4"/>
    <mergeCell ref="A5:B5"/>
    <mergeCell ref="A455:C455"/>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32"/>
  <sheetViews>
    <sheetView workbookViewId="0">
      <selection activeCell="H35" sqref="H35"/>
    </sheetView>
  </sheetViews>
  <sheetFormatPr defaultColWidth="9" defaultRowHeight="12.5" outlineLevelCol="4"/>
  <cols>
    <col min="1" max="1" width="6.5" style="302" customWidth="1"/>
    <col min="2" max="2" width="31" style="302" customWidth="1"/>
    <col min="3" max="5" width="18.1272727272727" style="303" customWidth="1"/>
    <col min="6" max="6" width="16.5" style="302" customWidth="1"/>
    <col min="7" max="16384" width="9" style="302"/>
  </cols>
  <sheetData>
    <row r="1" ht="17.5" spans="1:5">
      <c r="A1" s="63" t="s">
        <v>851</v>
      </c>
      <c r="B1" s="63"/>
      <c r="C1" s="63"/>
      <c r="D1" s="63"/>
      <c r="E1" s="63"/>
    </row>
    <row r="2" ht="23" spans="1:5">
      <c r="A2" s="65" t="s">
        <v>499</v>
      </c>
      <c r="B2" s="65"/>
      <c r="C2" s="65"/>
      <c r="D2" s="65"/>
      <c r="E2" s="65"/>
    </row>
    <row r="3" ht="15" spans="1:5">
      <c r="A3" s="304" t="s">
        <v>852</v>
      </c>
      <c r="B3" s="304"/>
      <c r="C3" s="304"/>
      <c r="D3" s="304"/>
      <c r="E3" s="304"/>
    </row>
    <row r="4" ht="14" spans="1:5">
      <c r="A4" s="305"/>
      <c r="B4" s="305"/>
      <c r="C4" s="305"/>
      <c r="D4" s="305"/>
      <c r="E4" s="306" t="s">
        <v>2</v>
      </c>
    </row>
    <row r="5" s="301" customFormat="1" ht="21.75" customHeight="1" spans="1:5">
      <c r="A5" s="307" t="s">
        <v>853</v>
      </c>
      <c r="B5" s="307"/>
      <c r="C5" s="308" t="s">
        <v>854</v>
      </c>
      <c r="D5" s="308"/>
      <c r="E5" s="308"/>
    </row>
    <row r="6" s="301" customFormat="1" ht="22.5" customHeight="1" spans="1:5">
      <c r="A6" s="307"/>
      <c r="B6" s="307"/>
      <c r="C6" s="308" t="s">
        <v>297</v>
      </c>
      <c r="D6" s="308" t="s">
        <v>855</v>
      </c>
      <c r="E6" s="308" t="s">
        <v>856</v>
      </c>
    </row>
    <row r="7" ht="17.5" spans="1:5">
      <c r="A7" s="307" t="s">
        <v>14</v>
      </c>
      <c r="B7" s="307"/>
      <c r="C7" s="309">
        <f>D7+E7</f>
        <v>579338.86646</v>
      </c>
      <c r="D7" s="309">
        <f>SUM(D8:D31)</f>
        <v>212581.346008</v>
      </c>
      <c r="E7" s="309">
        <f>SUM(E8:E31)</f>
        <v>366757.520452</v>
      </c>
    </row>
    <row r="8" ht="21" customHeight="1" spans="1:5">
      <c r="A8" s="177">
        <v>201</v>
      </c>
      <c r="B8" s="310" t="s">
        <v>16</v>
      </c>
      <c r="C8" s="205">
        <v>43474.063472</v>
      </c>
      <c r="D8" s="205">
        <v>19183.494931</v>
      </c>
      <c r="E8" s="205">
        <v>24290.568541</v>
      </c>
    </row>
    <row r="9" ht="21" customHeight="1" spans="1:5">
      <c r="A9" s="177">
        <v>203</v>
      </c>
      <c r="B9" s="310" t="s">
        <v>22</v>
      </c>
      <c r="C9" s="205">
        <v>511.381748</v>
      </c>
      <c r="D9" s="205">
        <v>173.721748</v>
      </c>
      <c r="E9" s="205">
        <v>337.66</v>
      </c>
    </row>
    <row r="10" ht="21" customHeight="1" spans="1:5">
      <c r="A10" s="177">
        <v>204</v>
      </c>
      <c r="B10" s="310" t="s">
        <v>25</v>
      </c>
      <c r="C10" s="205">
        <v>20301.224801</v>
      </c>
      <c r="D10" s="205">
        <v>13544.420851</v>
      </c>
      <c r="E10" s="205">
        <v>6756.80395</v>
      </c>
    </row>
    <row r="11" ht="21" customHeight="1" spans="1:5">
      <c r="A11" s="177">
        <v>205</v>
      </c>
      <c r="B11" s="310" t="s">
        <v>28</v>
      </c>
      <c r="C11" s="205">
        <v>126601.520727</v>
      </c>
      <c r="D11" s="205">
        <v>87533.3985</v>
      </c>
      <c r="E11" s="205">
        <v>39068.122227</v>
      </c>
    </row>
    <row r="12" ht="21" customHeight="1" spans="1:5">
      <c r="A12" s="177">
        <v>206</v>
      </c>
      <c r="B12" s="310" t="s">
        <v>31</v>
      </c>
      <c r="C12" s="205">
        <v>520.405702</v>
      </c>
      <c r="D12" s="205">
        <v>250.986402</v>
      </c>
      <c r="E12" s="205">
        <v>269.4193</v>
      </c>
    </row>
    <row r="13" ht="21" customHeight="1" spans="1:5">
      <c r="A13" s="177">
        <v>207</v>
      </c>
      <c r="B13" s="310" t="s">
        <v>276</v>
      </c>
      <c r="C13" s="205">
        <v>7947.495112</v>
      </c>
      <c r="D13" s="205">
        <v>2909.49423</v>
      </c>
      <c r="E13" s="205">
        <v>5038.000882</v>
      </c>
    </row>
    <row r="14" ht="21" customHeight="1" spans="1:5">
      <c r="A14" s="177">
        <v>208</v>
      </c>
      <c r="B14" s="310" t="s">
        <v>37</v>
      </c>
      <c r="C14" s="205">
        <v>110540.297918</v>
      </c>
      <c r="D14" s="205">
        <v>39920.047902</v>
      </c>
      <c r="E14" s="205">
        <v>70620.250016</v>
      </c>
    </row>
    <row r="15" ht="21" customHeight="1" spans="1:5">
      <c r="A15" s="177">
        <v>210</v>
      </c>
      <c r="B15" s="310" t="s">
        <v>279</v>
      </c>
      <c r="C15" s="205">
        <v>44222.327584</v>
      </c>
      <c r="D15" s="205">
        <v>16021.033783</v>
      </c>
      <c r="E15" s="205">
        <v>28201.293801</v>
      </c>
    </row>
    <row r="16" ht="21" customHeight="1" spans="1:5">
      <c r="A16" s="177">
        <v>211</v>
      </c>
      <c r="B16" s="310" t="s">
        <v>43</v>
      </c>
      <c r="C16" s="205">
        <v>16333.626882</v>
      </c>
      <c r="D16" s="205">
        <v>1115.905082</v>
      </c>
      <c r="E16" s="205">
        <v>15217.7218</v>
      </c>
    </row>
    <row r="17" ht="21" customHeight="1" spans="1:5">
      <c r="A17" s="177">
        <v>212</v>
      </c>
      <c r="B17" s="310" t="s">
        <v>46</v>
      </c>
      <c r="C17" s="205">
        <v>9837.582231</v>
      </c>
      <c r="D17" s="205">
        <v>3134.207231</v>
      </c>
      <c r="E17" s="205">
        <v>6703.375</v>
      </c>
    </row>
    <row r="18" ht="21" customHeight="1" spans="1:5">
      <c r="A18" s="177">
        <v>213</v>
      </c>
      <c r="B18" s="310" t="s">
        <v>49</v>
      </c>
      <c r="C18" s="205">
        <v>79308.719541</v>
      </c>
      <c r="D18" s="205">
        <v>9912.72931300001</v>
      </c>
      <c r="E18" s="205">
        <v>69395.990228</v>
      </c>
    </row>
    <row r="19" ht="21" customHeight="1" spans="1:5">
      <c r="A19" s="177">
        <v>214</v>
      </c>
      <c r="B19" s="310" t="s">
        <v>52</v>
      </c>
      <c r="C19" s="205">
        <v>20557.297854</v>
      </c>
      <c r="D19" s="205">
        <v>3824.707287</v>
      </c>
      <c r="E19" s="205">
        <v>16732.590567</v>
      </c>
    </row>
    <row r="20" ht="21" customHeight="1" spans="1:5">
      <c r="A20" s="177">
        <v>215</v>
      </c>
      <c r="B20" s="310" t="s">
        <v>806</v>
      </c>
      <c r="C20" s="205">
        <v>197</v>
      </c>
      <c r="D20" s="205">
        <v>3</v>
      </c>
      <c r="E20" s="205">
        <v>194</v>
      </c>
    </row>
    <row r="21" ht="21" customHeight="1" spans="1:5">
      <c r="A21" s="177">
        <v>216</v>
      </c>
      <c r="B21" s="310" t="s">
        <v>58</v>
      </c>
      <c r="C21" s="205">
        <v>1722.539984</v>
      </c>
      <c r="D21" s="205">
        <v>324.539984</v>
      </c>
      <c r="E21" s="205">
        <v>1398</v>
      </c>
    </row>
    <row r="22" ht="21" customHeight="1" spans="1:5">
      <c r="A22" s="177">
        <v>220</v>
      </c>
      <c r="B22" s="310" t="s">
        <v>64</v>
      </c>
      <c r="C22" s="205">
        <v>12859.497671</v>
      </c>
      <c r="D22" s="205">
        <v>2278.823671</v>
      </c>
      <c r="E22" s="205">
        <v>10580.674</v>
      </c>
    </row>
    <row r="23" ht="21" customHeight="1" spans="1:5">
      <c r="A23" s="177">
        <v>221</v>
      </c>
      <c r="B23" s="310" t="s">
        <v>67</v>
      </c>
      <c r="C23" s="205">
        <v>25976.205537</v>
      </c>
      <c r="D23" s="205">
        <v>11482.745537</v>
      </c>
      <c r="E23" s="205">
        <v>14493.46</v>
      </c>
    </row>
    <row r="24" ht="21" customHeight="1" spans="1:5">
      <c r="A24" s="177">
        <v>224</v>
      </c>
      <c r="B24" s="310" t="s">
        <v>73</v>
      </c>
      <c r="C24" s="205">
        <v>3755.089556</v>
      </c>
      <c r="D24" s="205">
        <v>968.089556</v>
      </c>
      <c r="E24" s="205">
        <v>2787</v>
      </c>
    </row>
    <row r="25" ht="21" customHeight="1" spans="1:5">
      <c r="A25" s="177">
        <v>227</v>
      </c>
      <c r="B25" s="310" t="s">
        <v>76</v>
      </c>
      <c r="C25" s="205">
        <v>8122.5</v>
      </c>
      <c r="D25" s="205"/>
      <c r="E25" s="205">
        <v>8122.5</v>
      </c>
    </row>
    <row r="26" ht="21" customHeight="1" spans="1:5">
      <c r="A26" s="177">
        <v>229</v>
      </c>
      <c r="B26" s="310" t="s">
        <v>79</v>
      </c>
      <c r="C26" s="205">
        <v>24423.9806</v>
      </c>
      <c r="D26" s="205"/>
      <c r="E26" s="205">
        <v>24423.9806</v>
      </c>
    </row>
    <row r="27" ht="21" customHeight="1" spans="1:5">
      <c r="A27" s="177">
        <v>231</v>
      </c>
      <c r="B27" s="310" t="s">
        <v>453</v>
      </c>
      <c r="C27" s="205">
        <v>3093.146402</v>
      </c>
      <c r="D27" s="205"/>
      <c r="E27" s="205">
        <v>3093.146402</v>
      </c>
    </row>
    <row r="28" ht="21" customHeight="1" spans="1:5">
      <c r="A28" s="177">
        <v>232</v>
      </c>
      <c r="B28" s="310" t="s">
        <v>82</v>
      </c>
      <c r="C28" s="205">
        <v>19029.511638</v>
      </c>
      <c r="D28" s="205"/>
      <c r="E28" s="205">
        <v>19029.511638</v>
      </c>
    </row>
    <row r="29" ht="21" customHeight="1" spans="1:5">
      <c r="A29" s="177">
        <v>233</v>
      </c>
      <c r="B29" s="310" t="s">
        <v>84</v>
      </c>
      <c r="C29" s="205">
        <v>3.4515</v>
      </c>
      <c r="D29" s="205"/>
      <c r="E29" s="205">
        <v>3.4515</v>
      </c>
    </row>
    <row r="30" ht="21" customHeight="1" spans="1:5">
      <c r="A30" s="311"/>
      <c r="B30" s="311"/>
      <c r="C30" s="312"/>
      <c r="D30" s="313"/>
      <c r="E30" s="312"/>
    </row>
    <row r="31" ht="21" customHeight="1" spans="1:5">
      <c r="A31" s="311"/>
      <c r="B31" s="311"/>
      <c r="C31" s="312"/>
      <c r="D31" s="313"/>
      <c r="E31" s="312"/>
    </row>
    <row r="32" ht="50.25" customHeight="1" spans="1:5">
      <c r="A32" s="314" t="s">
        <v>857</v>
      </c>
      <c r="B32" s="314"/>
      <c r="C32" s="315"/>
      <c r="D32" s="315"/>
      <c r="E32" s="315"/>
    </row>
  </sheetData>
  <mergeCells count="8">
    <mergeCell ref="A1:E1"/>
    <mergeCell ref="A2:E2"/>
    <mergeCell ref="A3:E3"/>
    <mergeCell ref="A4:D4"/>
    <mergeCell ref="C5:E5"/>
    <mergeCell ref="A7:B7"/>
    <mergeCell ref="A32:E32"/>
    <mergeCell ref="A5:B6"/>
  </mergeCells>
  <pageMargins left="0.7" right="0.7"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37"/>
  <sheetViews>
    <sheetView workbookViewId="0">
      <selection activeCell="A2" sqref="A2:B2"/>
    </sheetView>
  </sheetViews>
  <sheetFormatPr defaultColWidth="21.5" defaultRowHeight="15" outlineLevelCol="1"/>
  <cols>
    <col min="1" max="1" width="52.2545454545455" style="283" customWidth="1"/>
    <col min="2" max="2" width="24" style="284" customWidth="1"/>
    <col min="3" max="256" width="21.5" style="283"/>
    <col min="257" max="257" width="52.2545454545455" style="283" customWidth="1"/>
    <col min="258" max="258" width="32.5" style="283" customWidth="1"/>
    <col min="259" max="512" width="21.5" style="283"/>
    <col min="513" max="513" width="52.2545454545455" style="283" customWidth="1"/>
    <col min="514" max="514" width="32.5" style="283" customWidth="1"/>
    <col min="515" max="768" width="21.5" style="283"/>
    <col min="769" max="769" width="52.2545454545455" style="283" customWidth="1"/>
    <col min="770" max="770" width="32.5" style="283" customWidth="1"/>
    <col min="771" max="1024" width="21.5" style="283"/>
    <col min="1025" max="1025" width="52.2545454545455" style="283" customWidth="1"/>
    <col min="1026" max="1026" width="32.5" style="283" customWidth="1"/>
    <col min="1027" max="1280" width="21.5" style="283"/>
    <col min="1281" max="1281" width="52.2545454545455" style="283" customWidth="1"/>
    <col min="1282" max="1282" width="32.5" style="283" customWidth="1"/>
    <col min="1283" max="1536" width="21.5" style="283"/>
    <col min="1537" max="1537" width="52.2545454545455" style="283" customWidth="1"/>
    <col min="1538" max="1538" width="32.5" style="283" customWidth="1"/>
    <col min="1539" max="1792" width="21.5" style="283"/>
    <col min="1793" max="1793" width="52.2545454545455" style="283" customWidth="1"/>
    <col min="1794" max="1794" width="32.5" style="283" customWidth="1"/>
    <col min="1795" max="2048" width="21.5" style="283"/>
    <col min="2049" max="2049" width="52.2545454545455" style="283" customWidth="1"/>
    <col min="2050" max="2050" width="32.5" style="283" customWidth="1"/>
    <col min="2051" max="2304" width="21.5" style="283"/>
    <col min="2305" max="2305" width="52.2545454545455" style="283" customWidth="1"/>
    <col min="2306" max="2306" width="32.5" style="283" customWidth="1"/>
    <col min="2307" max="2560" width="21.5" style="283"/>
    <col min="2561" max="2561" width="52.2545454545455" style="283" customWidth="1"/>
    <col min="2562" max="2562" width="32.5" style="283" customWidth="1"/>
    <col min="2563" max="2816" width="21.5" style="283"/>
    <col min="2817" max="2817" width="52.2545454545455" style="283" customWidth="1"/>
    <col min="2818" max="2818" width="32.5" style="283" customWidth="1"/>
    <col min="2819" max="3072" width="21.5" style="283"/>
    <col min="3073" max="3073" width="52.2545454545455" style="283" customWidth="1"/>
    <col min="3074" max="3074" width="32.5" style="283" customWidth="1"/>
    <col min="3075" max="3328" width="21.5" style="283"/>
    <col min="3329" max="3329" width="52.2545454545455" style="283" customWidth="1"/>
    <col min="3330" max="3330" width="32.5" style="283" customWidth="1"/>
    <col min="3331" max="3584" width="21.5" style="283"/>
    <col min="3585" max="3585" width="52.2545454545455" style="283" customWidth="1"/>
    <col min="3586" max="3586" width="32.5" style="283" customWidth="1"/>
    <col min="3587" max="3840" width="21.5" style="283"/>
    <col min="3841" max="3841" width="52.2545454545455" style="283" customWidth="1"/>
    <col min="3842" max="3842" width="32.5" style="283" customWidth="1"/>
    <col min="3843" max="4096" width="21.5" style="283"/>
    <col min="4097" max="4097" width="52.2545454545455" style="283" customWidth="1"/>
    <col min="4098" max="4098" width="32.5" style="283" customWidth="1"/>
    <col min="4099" max="4352" width="21.5" style="283"/>
    <col min="4353" max="4353" width="52.2545454545455" style="283" customWidth="1"/>
    <col min="4354" max="4354" width="32.5" style="283" customWidth="1"/>
    <col min="4355" max="4608" width="21.5" style="283"/>
    <col min="4609" max="4609" width="52.2545454545455" style="283" customWidth="1"/>
    <col min="4610" max="4610" width="32.5" style="283" customWidth="1"/>
    <col min="4611" max="4864" width="21.5" style="283"/>
    <col min="4865" max="4865" width="52.2545454545455" style="283" customWidth="1"/>
    <col min="4866" max="4866" width="32.5" style="283" customWidth="1"/>
    <col min="4867" max="5120" width="21.5" style="283"/>
    <col min="5121" max="5121" width="52.2545454545455" style="283" customWidth="1"/>
    <col min="5122" max="5122" width="32.5" style="283" customWidth="1"/>
    <col min="5123" max="5376" width="21.5" style="283"/>
    <col min="5377" max="5377" width="52.2545454545455" style="283" customWidth="1"/>
    <col min="5378" max="5378" width="32.5" style="283" customWidth="1"/>
    <col min="5379" max="5632" width="21.5" style="283"/>
    <col min="5633" max="5633" width="52.2545454545455" style="283" customWidth="1"/>
    <col min="5634" max="5634" width="32.5" style="283" customWidth="1"/>
    <col min="5635" max="5888" width="21.5" style="283"/>
    <col min="5889" max="5889" width="52.2545454545455" style="283" customWidth="1"/>
    <col min="5890" max="5890" width="32.5" style="283" customWidth="1"/>
    <col min="5891" max="6144" width="21.5" style="283"/>
    <col min="6145" max="6145" width="52.2545454545455" style="283" customWidth="1"/>
    <col min="6146" max="6146" width="32.5" style="283" customWidth="1"/>
    <col min="6147" max="6400" width="21.5" style="283"/>
    <col min="6401" max="6401" width="52.2545454545455" style="283" customWidth="1"/>
    <col min="6402" max="6402" width="32.5" style="283" customWidth="1"/>
    <col min="6403" max="6656" width="21.5" style="283"/>
    <col min="6657" max="6657" width="52.2545454545455" style="283" customWidth="1"/>
    <col min="6658" max="6658" width="32.5" style="283" customWidth="1"/>
    <col min="6659" max="6912" width="21.5" style="283"/>
    <col min="6913" max="6913" width="52.2545454545455" style="283" customWidth="1"/>
    <col min="6914" max="6914" width="32.5" style="283" customWidth="1"/>
    <col min="6915" max="7168" width="21.5" style="283"/>
    <col min="7169" max="7169" width="52.2545454545455" style="283" customWidth="1"/>
    <col min="7170" max="7170" width="32.5" style="283" customWidth="1"/>
    <col min="7171" max="7424" width="21.5" style="283"/>
    <col min="7425" max="7425" width="52.2545454545455" style="283" customWidth="1"/>
    <col min="7426" max="7426" width="32.5" style="283" customWidth="1"/>
    <col min="7427" max="7680" width="21.5" style="283"/>
    <col min="7681" max="7681" width="52.2545454545455" style="283" customWidth="1"/>
    <col min="7682" max="7682" width="32.5" style="283" customWidth="1"/>
    <col min="7683" max="7936" width="21.5" style="283"/>
    <col min="7937" max="7937" width="52.2545454545455" style="283" customWidth="1"/>
    <col min="7938" max="7938" width="32.5" style="283" customWidth="1"/>
    <col min="7939" max="8192" width="21.5" style="283"/>
    <col min="8193" max="8193" width="52.2545454545455" style="283" customWidth="1"/>
    <col min="8194" max="8194" width="32.5" style="283" customWidth="1"/>
    <col min="8195" max="8448" width="21.5" style="283"/>
    <col min="8449" max="8449" width="52.2545454545455" style="283" customWidth="1"/>
    <col min="8450" max="8450" width="32.5" style="283" customWidth="1"/>
    <col min="8451" max="8704" width="21.5" style="283"/>
    <col min="8705" max="8705" width="52.2545454545455" style="283" customWidth="1"/>
    <col min="8706" max="8706" width="32.5" style="283" customWidth="1"/>
    <col min="8707" max="8960" width="21.5" style="283"/>
    <col min="8961" max="8961" width="52.2545454545455" style="283" customWidth="1"/>
    <col min="8962" max="8962" width="32.5" style="283" customWidth="1"/>
    <col min="8963" max="9216" width="21.5" style="283"/>
    <col min="9217" max="9217" width="52.2545454545455" style="283" customWidth="1"/>
    <col min="9218" max="9218" width="32.5" style="283" customWidth="1"/>
    <col min="9219" max="9472" width="21.5" style="283"/>
    <col min="9473" max="9473" width="52.2545454545455" style="283" customWidth="1"/>
    <col min="9474" max="9474" width="32.5" style="283" customWidth="1"/>
    <col min="9475" max="9728" width="21.5" style="283"/>
    <col min="9729" max="9729" width="52.2545454545455" style="283" customWidth="1"/>
    <col min="9730" max="9730" width="32.5" style="283" customWidth="1"/>
    <col min="9731" max="9984" width="21.5" style="283"/>
    <col min="9985" max="9985" width="52.2545454545455" style="283" customWidth="1"/>
    <col min="9986" max="9986" width="32.5" style="283" customWidth="1"/>
    <col min="9987" max="10240" width="21.5" style="283"/>
    <col min="10241" max="10241" width="52.2545454545455" style="283" customWidth="1"/>
    <col min="10242" max="10242" width="32.5" style="283" customWidth="1"/>
    <col min="10243" max="10496" width="21.5" style="283"/>
    <col min="10497" max="10497" width="52.2545454545455" style="283" customWidth="1"/>
    <col min="10498" max="10498" width="32.5" style="283" customWidth="1"/>
    <col min="10499" max="10752" width="21.5" style="283"/>
    <col min="10753" max="10753" width="52.2545454545455" style="283" customWidth="1"/>
    <col min="10754" max="10754" width="32.5" style="283" customWidth="1"/>
    <col min="10755" max="11008" width="21.5" style="283"/>
    <col min="11009" max="11009" width="52.2545454545455" style="283" customWidth="1"/>
    <col min="11010" max="11010" width="32.5" style="283" customWidth="1"/>
    <col min="11011" max="11264" width="21.5" style="283"/>
    <col min="11265" max="11265" width="52.2545454545455" style="283" customWidth="1"/>
    <col min="11266" max="11266" width="32.5" style="283" customWidth="1"/>
    <col min="11267" max="11520" width="21.5" style="283"/>
    <col min="11521" max="11521" width="52.2545454545455" style="283" customWidth="1"/>
    <col min="11522" max="11522" width="32.5" style="283" customWidth="1"/>
    <col min="11523" max="11776" width="21.5" style="283"/>
    <col min="11777" max="11777" width="52.2545454545455" style="283" customWidth="1"/>
    <col min="11778" max="11778" width="32.5" style="283" customWidth="1"/>
    <col min="11779" max="12032" width="21.5" style="283"/>
    <col min="12033" max="12033" width="52.2545454545455" style="283" customWidth="1"/>
    <col min="12034" max="12034" width="32.5" style="283" customWidth="1"/>
    <col min="12035" max="12288" width="21.5" style="283"/>
    <col min="12289" max="12289" width="52.2545454545455" style="283" customWidth="1"/>
    <col min="12290" max="12290" width="32.5" style="283" customWidth="1"/>
    <col min="12291" max="12544" width="21.5" style="283"/>
    <col min="12545" max="12545" width="52.2545454545455" style="283" customWidth="1"/>
    <col min="12546" max="12546" width="32.5" style="283" customWidth="1"/>
    <col min="12547" max="12800" width="21.5" style="283"/>
    <col min="12801" max="12801" width="52.2545454545455" style="283" customWidth="1"/>
    <col min="12802" max="12802" width="32.5" style="283" customWidth="1"/>
    <col min="12803" max="13056" width="21.5" style="283"/>
    <col min="13057" max="13057" width="52.2545454545455" style="283" customWidth="1"/>
    <col min="13058" max="13058" width="32.5" style="283" customWidth="1"/>
    <col min="13059" max="13312" width="21.5" style="283"/>
    <col min="13313" max="13313" width="52.2545454545455" style="283" customWidth="1"/>
    <col min="13314" max="13314" width="32.5" style="283" customWidth="1"/>
    <col min="13315" max="13568" width="21.5" style="283"/>
    <col min="13569" max="13569" width="52.2545454545455" style="283" customWidth="1"/>
    <col min="13570" max="13570" width="32.5" style="283" customWidth="1"/>
    <col min="13571" max="13824" width="21.5" style="283"/>
    <col min="13825" max="13825" width="52.2545454545455" style="283" customWidth="1"/>
    <col min="13826" max="13826" width="32.5" style="283" customWidth="1"/>
    <col min="13827" max="14080" width="21.5" style="283"/>
    <col min="14081" max="14081" width="52.2545454545455" style="283" customWidth="1"/>
    <col min="14082" max="14082" width="32.5" style="283" customWidth="1"/>
    <col min="14083" max="14336" width="21.5" style="283"/>
    <col min="14337" max="14337" width="52.2545454545455" style="283" customWidth="1"/>
    <col min="14338" max="14338" width="32.5" style="283" customWidth="1"/>
    <col min="14339" max="14592" width="21.5" style="283"/>
    <col min="14593" max="14593" width="52.2545454545455" style="283" customWidth="1"/>
    <col min="14594" max="14594" width="32.5" style="283" customWidth="1"/>
    <col min="14595" max="14848" width="21.5" style="283"/>
    <col min="14849" max="14849" width="52.2545454545455" style="283" customWidth="1"/>
    <col min="14850" max="14850" width="32.5" style="283" customWidth="1"/>
    <col min="14851" max="15104" width="21.5" style="283"/>
    <col min="15105" max="15105" width="52.2545454545455" style="283" customWidth="1"/>
    <col min="15106" max="15106" width="32.5" style="283" customWidth="1"/>
    <col min="15107" max="15360" width="21.5" style="283"/>
    <col min="15361" max="15361" width="52.2545454545455" style="283" customWidth="1"/>
    <col min="15362" max="15362" width="32.5" style="283" customWidth="1"/>
    <col min="15363" max="15616" width="21.5" style="283"/>
    <col min="15617" max="15617" width="52.2545454545455" style="283" customWidth="1"/>
    <col min="15618" max="15618" width="32.5" style="283" customWidth="1"/>
    <col min="15619" max="15872" width="21.5" style="283"/>
    <col min="15873" max="15873" width="52.2545454545455" style="283" customWidth="1"/>
    <col min="15874" max="15874" width="32.5" style="283" customWidth="1"/>
    <col min="15875" max="16128" width="21.5" style="283"/>
    <col min="16129" max="16129" width="52.2545454545455" style="283" customWidth="1"/>
    <col min="16130" max="16130" width="32.5" style="283" customWidth="1"/>
    <col min="16131" max="16384" width="21.5" style="283"/>
  </cols>
  <sheetData>
    <row r="1" ht="17.5" spans="1:2">
      <c r="A1" s="63" t="s">
        <v>858</v>
      </c>
      <c r="B1" s="63"/>
    </row>
    <row r="2" s="282" customFormat="1" ht="23" spans="1:2">
      <c r="A2" s="65" t="s">
        <v>859</v>
      </c>
      <c r="B2" s="65"/>
    </row>
    <row r="3" s="282" customFormat="1" spans="1:2">
      <c r="A3" s="285" t="s">
        <v>860</v>
      </c>
      <c r="B3" s="285"/>
    </row>
    <row r="4" ht="14" spans="1:2">
      <c r="A4" s="286"/>
      <c r="B4" s="287" t="s">
        <v>2</v>
      </c>
    </row>
    <row r="5" ht="17.5" spans="1:2">
      <c r="A5" s="288" t="s">
        <v>861</v>
      </c>
      <c r="B5" s="289" t="s">
        <v>862</v>
      </c>
    </row>
    <row r="6" ht="21.95" customHeight="1" spans="1:2">
      <c r="A6" s="290" t="s">
        <v>863</v>
      </c>
      <c r="B6" s="291">
        <f>B7+B12+B22+B24+B26+B29+B32</f>
        <v>212581.349138</v>
      </c>
    </row>
    <row r="7" ht="21.95" customHeight="1" spans="1:2">
      <c r="A7" s="292" t="s">
        <v>864</v>
      </c>
      <c r="B7" s="293">
        <f>SUM(B8:B11)</f>
        <v>42297.889138</v>
      </c>
    </row>
    <row r="8" ht="21.95" customHeight="1" spans="1:2">
      <c r="A8" s="294" t="s">
        <v>865</v>
      </c>
      <c r="B8" s="293">
        <v>30385.1481</v>
      </c>
    </row>
    <row r="9" ht="21.95" customHeight="1" spans="1:2">
      <c r="A9" s="294" t="s">
        <v>866</v>
      </c>
      <c r="B9" s="293">
        <v>7863.615074</v>
      </c>
    </row>
    <row r="10" ht="21.95" customHeight="1" spans="1:2">
      <c r="A10" s="294" t="s">
        <v>867</v>
      </c>
      <c r="B10" s="293">
        <v>3400.325964</v>
      </c>
    </row>
    <row r="11" ht="21.95" customHeight="1" spans="1:2">
      <c r="A11" s="294" t="s">
        <v>868</v>
      </c>
      <c r="B11" s="293">
        <v>648.8</v>
      </c>
    </row>
    <row r="12" ht="21.95" customHeight="1" spans="1:2">
      <c r="A12" s="295" t="s">
        <v>869</v>
      </c>
      <c r="B12" s="293">
        <v>8754.79</v>
      </c>
    </row>
    <row r="13" ht="21.95" customHeight="1" spans="1:2">
      <c r="A13" s="294" t="s">
        <v>870</v>
      </c>
      <c r="B13" s="293">
        <v>5959.183185</v>
      </c>
    </row>
    <row r="14" ht="21.95" customHeight="1" spans="1:2">
      <c r="A14" s="294" t="s">
        <v>871</v>
      </c>
      <c r="B14" s="293">
        <v>53.22</v>
      </c>
    </row>
    <row r="15" ht="21.95" customHeight="1" spans="1:2">
      <c r="A15" s="294" t="s">
        <v>872</v>
      </c>
      <c r="B15" s="293">
        <v>351.60317</v>
      </c>
    </row>
    <row r="16" ht="21.95" customHeight="1" spans="1:2">
      <c r="A16" s="294" t="s">
        <v>873</v>
      </c>
      <c r="B16" s="293">
        <v>233.41</v>
      </c>
    </row>
    <row r="17" ht="21.95" customHeight="1" spans="1:2">
      <c r="A17" s="294" t="s">
        <v>874</v>
      </c>
      <c r="B17" s="293">
        <v>321.07</v>
      </c>
    </row>
    <row r="18" ht="21.95" customHeight="1" spans="1:2">
      <c r="A18" s="294" t="s">
        <v>875</v>
      </c>
      <c r="B18" s="293">
        <v>14</v>
      </c>
    </row>
    <row r="19" ht="21.95" customHeight="1" spans="1:2">
      <c r="A19" s="294" t="s">
        <v>876</v>
      </c>
      <c r="B19" s="293">
        <v>993.5</v>
      </c>
    </row>
    <row r="20" ht="21.95" customHeight="1" spans="1:2">
      <c r="A20" s="294" t="s">
        <v>877</v>
      </c>
      <c r="B20" s="293">
        <v>153.079</v>
      </c>
    </row>
    <row r="21" ht="21.95" customHeight="1" spans="1:2">
      <c r="A21" s="294" t="s">
        <v>878</v>
      </c>
      <c r="B21" s="293">
        <v>675.72</v>
      </c>
    </row>
    <row r="22" ht="21.95" customHeight="1" spans="1:2">
      <c r="A22" s="295" t="s">
        <v>879</v>
      </c>
      <c r="B22" s="293">
        <v>138.44</v>
      </c>
    </row>
    <row r="23" ht="21.95" customHeight="1" spans="1:2">
      <c r="A23" s="294" t="s">
        <v>880</v>
      </c>
      <c r="B23" s="293">
        <v>138.435</v>
      </c>
    </row>
    <row r="24" ht="21.95" customHeight="1" spans="1:2">
      <c r="A24" s="295" t="s">
        <v>881</v>
      </c>
      <c r="B24" s="293">
        <v>28.5</v>
      </c>
    </row>
    <row r="25" ht="21.95" customHeight="1" spans="1:2">
      <c r="A25" s="294" t="s">
        <v>882</v>
      </c>
      <c r="B25" s="293">
        <v>28.5</v>
      </c>
    </row>
    <row r="26" ht="21.95" customHeight="1" spans="1:2">
      <c r="A26" s="295" t="s">
        <v>883</v>
      </c>
      <c r="B26" s="293">
        <v>145839.94</v>
      </c>
    </row>
    <row r="27" ht="21.95" customHeight="1" spans="1:2">
      <c r="A27" s="294" t="s">
        <v>884</v>
      </c>
      <c r="B27" s="293">
        <v>136685.190921</v>
      </c>
    </row>
    <row r="28" ht="21.95" customHeight="1" spans="1:2">
      <c r="A28" s="294" t="s">
        <v>885</v>
      </c>
      <c r="B28" s="293">
        <v>9154.75251600001</v>
      </c>
    </row>
    <row r="29" ht="21.95" customHeight="1" spans="1:2">
      <c r="A29" s="295" t="s">
        <v>886</v>
      </c>
      <c r="B29" s="293">
        <v>60.1</v>
      </c>
    </row>
    <row r="30" ht="21.95" customHeight="1" spans="1:2">
      <c r="A30" s="294" t="s">
        <v>887</v>
      </c>
      <c r="B30" s="293">
        <v>30.6</v>
      </c>
    </row>
    <row r="31" ht="21.95" customHeight="1" spans="1:2">
      <c r="A31" s="294" t="s">
        <v>888</v>
      </c>
      <c r="B31" s="293">
        <v>29.5</v>
      </c>
    </row>
    <row r="32" ht="21.95" customHeight="1" spans="1:2">
      <c r="A32" s="295" t="s">
        <v>889</v>
      </c>
      <c r="B32" s="293">
        <v>15461.69</v>
      </c>
    </row>
    <row r="33" ht="21.95" customHeight="1" spans="1:2">
      <c r="A33" s="294" t="s">
        <v>890</v>
      </c>
      <c r="B33" s="293">
        <v>527.151528</v>
      </c>
    </row>
    <row r="34" ht="21.95" customHeight="1" spans="1:2">
      <c r="A34" s="294" t="s">
        <v>891</v>
      </c>
      <c r="B34" s="293">
        <v>14934.54155</v>
      </c>
    </row>
    <row r="35" ht="21.95" customHeight="1" spans="1:2">
      <c r="A35" s="296"/>
      <c r="B35" s="297"/>
    </row>
    <row r="36" ht="14" spans="1:2">
      <c r="A36" s="298"/>
      <c r="B36" s="299"/>
    </row>
    <row r="37" ht="30.75" customHeight="1" spans="1:2">
      <c r="A37" s="300" t="s">
        <v>892</v>
      </c>
      <c r="B37" s="300"/>
    </row>
  </sheetData>
  <mergeCells count="4">
    <mergeCell ref="A1:B1"/>
    <mergeCell ref="A2:B2"/>
    <mergeCell ref="A3:B3"/>
    <mergeCell ref="A37:B37"/>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110"/>
  <sheetViews>
    <sheetView workbookViewId="0">
      <selection activeCell="I43" sqref="I42:I43"/>
    </sheetView>
  </sheetViews>
  <sheetFormatPr defaultColWidth="9" defaultRowHeight="15" outlineLevelCol="4"/>
  <cols>
    <col min="1" max="1" width="41.5" style="252" customWidth="1"/>
    <col min="2" max="2" width="14.8727272727273" style="253" customWidth="1"/>
    <col min="3" max="3" width="33.3727272727273" style="254" customWidth="1"/>
    <col min="4" max="4" width="15.6272727272727" style="254" customWidth="1"/>
    <col min="5" max="16384" width="9" style="255"/>
  </cols>
  <sheetData>
    <row r="1" ht="17.5" spans="1:4">
      <c r="A1" s="63" t="s">
        <v>893</v>
      </c>
      <c r="B1" s="63"/>
      <c r="C1" s="63"/>
      <c r="D1" s="63"/>
    </row>
    <row r="2" ht="23" spans="1:4">
      <c r="A2" s="65" t="s">
        <v>894</v>
      </c>
      <c r="B2" s="65"/>
      <c r="C2" s="65"/>
      <c r="D2" s="65"/>
    </row>
    <row r="3" ht="14" spans="1:4">
      <c r="A3" s="142"/>
      <c r="B3" s="142"/>
      <c r="D3" s="256" t="s">
        <v>2</v>
      </c>
    </row>
    <row r="4" ht="17.5" spans="1:4">
      <c r="A4" s="257" t="s">
        <v>109</v>
      </c>
      <c r="B4" s="258" t="s">
        <v>195</v>
      </c>
      <c r="C4" s="258" t="s">
        <v>110</v>
      </c>
      <c r="D4" s="258" t="s">
        <v>195</v>
      </c>
    </row>
    <row r="5" ht="21.95" customHeight="1" spans="1:4">
      <c r="A5" s="257" t="s">
        <v>239</v>
      </c>
      <c r="B5" s="259">
        <f>B6+B43+B44+B45+B46+B49</f>
        <v>401319.75</v>
      </c>
      <c r="C5" s="258" t="s">
        <v>239</v>
      </c>
      <c r="D5" s="259">
        <f>D6+D10+D11</f>
        <v>77981</v>
      </c>
    </row>
    <row r="6" ht="21.95" customHeight="1" spans="1:4">
      <c r="A6" s="260" t="s">
        <v>89</v>
      </c>
      <c r="B6" s="261">
        <f>B7+B31</f>
        <v>288416.75</v>
      </c>
      <c r="C6" s="262" t="s">
        <v>240</v>
      </c>
      <c r="D6" s="261">
        <f>D7</f>
        <v>53167</v>
      </c>
    </row>
    <row r="7" ht="21.95" customHeight="1" spans="1:4">
      <c r="A7" s="78" t="s">
        <v>241</v>
      </c>
      <c r="B7" s="263">
        <f>SUM(B8:B30)</f>
        <v>271248.95</v>
      </c>
      <c r="C7" s="264" t="s">
        <v>242</v>
      </c>
      <c r="D7" s="263">
        <f>D8</f>
        <v>53167</v>
      </c>
    </row>
    <row r="8" ht="21.95" customHeight="1" spans="1:4">
      <c r="A8" s="232" t="s">
        <v>243</v>
      </c>
      <c r="B8" s="265">
        <v>971</v>
      </c>
      <c r="C8" s="266" t="s">
        <v>244</v>
      </c>
      <c r="D8" s="267">
        <v>53167</v>
      </c>
    </row>
    <row r="9" ht="21.95" customHeight="1" spans="1:4">
      <c r="A9" s="232" t="s">
        <v>245</v>
      </c>
      <c r="B9" s="265">
        <v>2397</v>
      </c>
      <c r="C9" s="268" t="s">
        <v>895</v>
      </c>
      <c r="D9" s="269"/>
    </row>
    <row r="10" ht="21.95" customHeight="1" spans="1:4">
      <c r="A10" s="232" t="s">
        <v>247</v>
      </c>
      <c r="B10" s="265">
        <v>369</v>
      </c>
      <c r="C10" s="218" t="s">
        <v>896</v>
      </c>
      <c r="D10" s="267">
        <v>24814</v>
      </c>
    </row>
    <row r="11" ht="21.95" customHeight="1" spans="1:4">
      <c r="A11" s="232" t="s">
        <v>248</v>
      </c>
      <c r="B11" s="265">
        <v>1402</v>
      </c>
      <c r="C11" s="218" t="s">
        <v>455</v>
      </c>
      <c r="D11" s="270">
        <f>D12</f>
        <v>0</v>
      </c>
    </row>
    <row r="12" ht="21.95" customHeight="1" spans="1:4">
      <c r="A12" s="232" t="s">
        <v>249</v>
      </c>
      <c r="B12" s="265">
        <v>54843</v>
      </c>
      <c r="C12" s="218" t="s">
        <v>98</v>
      </c>
      <c r="D12" s="271"/>
    </row>
    <row r="13" ht="21.95" customHeight="1" spans="1:4">
      <c r="A13" s="232" t="s">
        <v>250</v>
      </c>
      <c r="B13" s="265">
        <v>28649</v>
      </c>
      <c r="C13" s="266"/>
      <c r="D13" s="269"/>
    </row>
    <row r="14" ht="21.95" customHeight="1" spans="1:4">
      <c r="A14" s="232" t="s">
        <v>251</v>
      </c>
      <c r="B14" s="265">
        <v>15600.21</v>
      </c>
      <c r="C14" s="266"/>
      <c r="D14" s="269"/>
    </row>
    <row r="15" ht="21.95" customHeight="1" spans="1:4">
      <c r="A15" s="232" t="s">
        <v>253</v>
      </c>
      <c r="B15" s="265">
        <v>3968</v>
      </c>
      <c r="C15" s="266"/>
      <c r="D15" s="269"/>
    </row>
    <row r="16" ht="21.95" customHeight="1" spans="1:4">
      <c r="A16" s="232" t="s">
        <v>254</v>
      </c>
      <c r="B16" s="265">
        <v>16348</v>
      </c>
      <c r="C16" s="266"/>
      <c r="D16" s="269"/>
    </row>
    <row r="17" ht="21.95" customHeight="1" spans="1:4">
      <c r="A17" s="232" t="s">
        <v>897</v>
      </c>
      <c r="B17" s="265">
        <v>16291</v>
      </c>
      <c r="C17" s="266"/>
      <c r="D17" s="269"/>
    </row>
    <row r="18" ht="21.95" customHeight="1" spans="1:4">
      <c r="A18" s="232" t="s">
        <v>257</v>
      </c>
      <c r="B18" s="265">
        <v>1938</v>
      </c>
      <c r="C18" s="266"/>
      <c r="D18" s="269"/>
    </row>
    <row r="19" ht="21.95" customHeight="1" spans="1:4">
      <c r="A19" s="232" t="s">
        <v>258</v>
      </c>
      <c r="B19" s="265">
        <v>24909</v>
      </c>
      <c r="C19" s="266"/>
      <c r="D19" s="269"/>
    </row>
    <row r="20" ht="21.95" customHeight="1" spans="1:4">
      <c r="A20" s="232" t="s">
        <v>259</v>
      </c>
      <c r="B20" s="265">
        <v>98</v>
      </c>
      <c r="C20" s="266"/>
      <c r="D20" s="269"/>
    </row>
    <row r="21" ht="21.95" customHeight="1" spans="1:4">
      <c r="A21" s="232" t="s">
        <v>260</v>
      </c>
      <c r="B21" s="265">
        <v>684.5</v>
      </c>
      <c r="C21" s="266"/>
      <c r="D21" s="269"/>
    </row>
    <row r="22" ht="21.95" customHeight="1" spans="1:4">
      <c r="A22" s="232" t="s">
        <v>261</v>
      </c>
      <c r="B22" s="265">
        <v>26488</v>
      </c>
      <c r="C22" s="266"/>
      <c r="D22" s="269"/>
    </row>
    <row r="23" ht="21.95" customHeight="1" spans="1:4">
      <c r="A23" s="232" t="s">
        <v>262</v>
      </c>
      <c r="B23" s="265">
        <v>11834</v>
      </c>
      <c r="C23" s="266"/>
      <c r="D23" s="269"/>
    </row>
    <row r="24" ht="21.95" customHeight="1" spans="1:4">
      <c r="A24" s="232" t="s">
        <v>263</v>
      </c>
      <c r="B24" s="265">
        <v>975</v>
      </c>
      <c r="C24" s="266"/>
      <c r="D24" s="269"/>
    </row>
    <row r="25" ht="21.95" customHeight="1" spans="1:4">
      <c r="A25" s="232" t="s">
        <v>264</v>
      </c>
      <c r="B25" s="265">
        <v>39116</v>
      </c>
      <c r="C25" s="266"/>
      <c r="D25" s="269"/>
    </row>
    <row r="26" ht="21.95" customHeight="1" spans="1:4">
      <c r="A26" s="232" t="s">
        <v>898</v>
      </c>
      <c r="B26" s="265">
        <v>11106.22</v>
      </c>
      <c r="C26" s="266"/>
      <c r="D26" s="269"/>
    </row>
    <row r="27" ht="21.95" customHeight="1" spans="1:4">
      <c r="A27" s="232" t="s">
        <v>265</v>
      </c>
      <c r="B27" s="265">
        <v>10747</v>
      </c>
      <c r="C27" s="266"/>
      <c r="D27" s="269"/>
    </row>
    <row r="28" ht="21.95" customHeight="1" spans="1:4">
      <c r="A28" s="232" t="s">
        <v>266</v>
      </c>
      <c r="B28" s="265">
        <v>300</v>
      </c>
      <c r="C28" s="266"/>
      <c r="D28" s="269"/>
    </row>
    <row r="29" ht="21.95" customHeight="1" spans="1:4">
      <c r="A29" s="232" t="s">
        <v>267</v>
      </c>
      <c r="B29" s="265">
        <v>2000</v>
      </c>
      <c r="C29" s="266"/>
      <c r="D29" s="269"/>
    </row>
    <row r="30" ht="21.95" customHeight="1" spans="1:4">
      <c r="A30" s="232" t="s">
        <v>269</v>
      </c>
      <c r="B30" s="265">
        <v>215.02</v>
      </c>
      <c r="C30" s="266"/>
      <c r="D30" s="269"/>
    </row>
    <row r="31" ht="21.95" customHeight="1" spans="1:4">
      <c r="A31" s="272" t="s">
        <v>270</v>
      </c>
      <c r="B31" s="273">
        <f>SUM(B32:B42)</f>
        <v>17167.8</v>
      </c>
      <c r="D31" s="274"/>
    </row>
    <row r="32" ht="21.95" customHeight="1" spans="1:4">
      <c r="A32" s="275" t="s">
        <v>272</v>
      </c>
      <c r="B32" s="265">
        <v>20</v>
      </c>
      <c r="C32" s="276"/>
      <c r="D32" s="277"/>
    </row>
    <row r="33" ht="21.95" customHeight="1" spans="1:4">
      <c r="A33" s="275" t="s">
        <v>275</v>
      </c>
      <c r="B33" s="265">
        <v>260</v>
      </c>
      <c r="C33" s="276"/>
      <c r="D33" s="269"/>
    </row>
    <row r="34" ht="21.95" customHeight="1" spans="1:4">
      <c r="A34" s="275" t="s">
        <v>277</v>
      </c>
      <c r="B34" s="265">
        <v>520</v>
      </c>
      <c r="C34" s="276"/>
      <c r="D34" s="269"/>
    </row>
    <row r="35" ht="21.95" customHeight="1" spans="1:4">
      <c r="A35" s="275" t="s">
        <v>278</v>
      </c>
      <c r="B35" s="265">
        <v>602.5</v>
      </c>
      <c r="C35" s="276"/>
      <c r="D35" s="269"/>
    </row>
    <row r="36" ht="21.95" customHeight="1" spans="1:4">
      <c r="A36" s="275" t="s">
        <v>281</v>
      </c>
      <c r="B36" s="265">
        <v>5146</v>
      </c>
      <c r="C36" s="276"/>
      <c r="D36" s="269"/>
    </row>
    <row r="37" ht="21.95" customHeight="1" spans="1:4">
      <c r="A37" s="275" t="s">
        <v>282</v>
      </c>
      <c r="B37" s="265">
        <v>145.3</v>
      </c>
      <c r="C37" s="276"/>
      <c r="D37" s="269"/>
    </row>
    <row r="38" ht="21.95" customHeight="1" spans="1:4">
      <c r="A38" s="275" t="s">
        <v>283</v>
      </c>
      <c r="B38" s="265">
        <v>600</v>
      </c>
      <c r="C38" s="276"/>
      <c r="D38" s="269"/>
    </row>
    <row r="39" ht="21.95" customHeight="1" spans="1:4">
      <c r="A39" s="275" t="s">
        <v>284</v>
      </c>
      <c r="B39" s="265">
        <v>258</v>
      </c>
      <c r="C39" s="276"/>
      <c r="D39" s="269"/>
    </row>
    <row r="40" ht="21.95" customHeight="1" spans="1:4">
      <c r="A40" s="275" t="s">
        <v>285</v>
      </c>
      <c r="B40" s="265">
        <v>8423</v>
      </c>
      <c r="C40" s="276"/>
      <c r="D40" s="269"/>
    </row>
    <row r="41" ht="21.95" customHeight="1" spans="1:4">
      <c r="A41" s="275" t="s">
        <v>286</v>
      </c>
      <c r="B41" s="265">
        <v>748</v>
      </c>
      <c r="C41" s="276"/>
      <c r="D41" s="269"/>
    </row>
    <row r="42" ht="21.95" customHeight="1" spans="1:4">
      <c r="A42" s="275" t="s">
        <v>287</v>
      </c>
      <c r="B42" s="265">
        <v>445</v>
      </c>
      <c r="C42" s="276"/>
      <c r="D42" s="269"/>
    </row>
    <row r="43" ht="21.95" customHeight="1" spans="1:4">
      <c r="A43" s="217" t="s">
        <v>378</v>
      </c>
      <c r="B43" s="278"/>
      <c r="C43" s="277"/>
      <c r="D43" s="277"/>
    </row>
    <row r="44" ht="21.95" customHeight="1" spans="1:4">
      <c r="A44" s="217" t="s">
        <v>93</v>
      </c>
      <c r="B44" s="270">
        <v>2841</v>
      </c>
      <c r="C44" s="277"/>
      <c r="D44" s="277"/>
    </row>
    <row r="45" ht="21.95" customHeight="1" spans="1:4">
      <c r="A45" s="217" t="s">
        <v>95</v>
      </c>
      <c r="B45" s="271">
        <v>76400</v>
      </c>
      <c r="C45" s="277"/>
      <c r="D45" s="277"/>
    </row>
    <row r="46" ht="21.95" customHeight="1" spans="1:4">
      <c r="A46" s="217" t="s">
        <v>101</v>
      </c>
      <c r="B46" s="278">
        <f>B48</f>
        <v>0</v>
      </c>
      <c r="C46" s="218" t="s">
        <v>87</v>
      </c>
      <c r="D46" s="278"/>
    </row>
    <row r="47" ht="21.95" customHeight="1" spans="1:4">
      <c r="A47" s="217" t="s">
        <v>103</v>
      </c>
      <c r="B47" s="278"/>
      <c r="C47" s="218" t="s">
        <v>87</v>
      </c>
      <c r="D47" s="278"/>
    </row>
    <row r="48" ht="21.95" customHeight="1" spans="1:4">
      <c r="A48" s="217" t="s">
        <v>104</v>
      </c>
      <c r="B48" s="278"/>
      <c r="C48" s="218" t="s">
        <v>87</v>
      </c>
      <c r="D48" s="278"/>
    </row>
    <row r="49" ht="21.95" customHeight="1" spans="1:4">
      <c r="A49" s="217" t="s">
        <v>105</v>
      </c>
      <c r="B49" s="278">
        <v>33662</v>
      </c>
      <c r="C49" s="218"/>
      <c r="D49" s="278"/>
    </row>
    <row r="50" ht="32.25" customHeight="1" spans="1:5">
      <c r="A50" s="279" t="s">
        <v>899</v>
      </c>
      <c r="B50" s="279"/>
      <c r="C50" s="279"/>
      <c r="D50" s="280"/>
      <c r="E50" s="281"/>
    </row>
    <row r="51" ht="19.5" customHeight="1"/>
    <row r="52" ht="20.1" customHeight="1"/>
    <row r="54" spans="1:2">
      <c r="A54" s="255"/>
      <c r="B54" s="254"/>
    </row>
    <row r="55" spans="1:2">
      <c r="A55" s="255"/>
      <c r="B55" s="254"/>
    </row>
    <row r="56" spans="1:2">
      <c r="A56" s="255"/>
      <c r="B56" s="254"/>
    </row>
    <row r="57" spans="1:2">
      <c r="A57" s="255"/>
      <c r="B57" s="254"/>
    </row>
    <row r="58" spans="1:2">
      <c r="A58" s="255"/>
      <c r="B58" s="254"/>
    </row>
    <row r="59" spans="1:2">
      <c r="A59" s="255"/>
      <c r="B59" s="254"/>
    </row>
    <row r="60" spans="1:2">
      <c r="A60" s="255"/>
      <c r="B60" s="254"/>
    </row>
    <row r="61" spans="1:2">
      <c r="A61" s="255"/>
      <c r="B61" s="254"/>
    </row>
    <row r="62" spans="1:2">
      <c r="A62" s="255"/>
      <c r="B62" s="254"/>
    </row>
    <row r="63" spans="1:2">
      <c r="A63" s="255"/>
      <c r="B63" s="254"/>
    </row>
    <row r="64" spans="1:2">
      <c r="A64" s="255"/>
      <c r="B64" s="254"/>
    </row>
    <row r="65" spans="1:2">
      <c r="A65" s="255"/>
      <c r="B65" s="254"/>
    </row>
    <row r="66" spans="1:2">
      <c r="A66" s="255"/>
      <c r="B66" s="254"/>
    </row>
    <row r="67" spans="1:2">
      <c r="A67" s="255"/>
      <c r="B67" s="254"/>
    </row>
    <row r="68" spans="1:2">
      <c r="A68" s="255"/>
      <c r="B68" s="254"/>
    </row>
    <row r="69" spans="1:2">
      <c r="A69" s="255"/>
      <c r="B69" s="254"/>
    </row>
    <row r="70" spans="1:2">
      <c r="A70" s="255"/>
      <c r="B70" s="254"/>
    </row>
    <row r="71" spans="1:2">
      <c r="A71" s="255"/>
      <c r="B71" s="254"/>
    </row>
    <row r="72" spans="1:2">
      <c r="A72" s="255"/>
      <c r="B72" s="254"/>
    </row>
    <row r="73" spans="1:2">
      <c r="A73" s="255"/>
      <c r="B73" s="254"/>
    </row>
    <row r="74" spans="1:2">
      <c r="A74" s="255"/>
      <c r="B74" s="254"/>
    </row>
    <row r="75" spans="1:2">
      <c r="A75" s="255"/>
      <c r="B75" s="254"/>
    </row>
    <row r="76" spans="1:2">
      <c r="A76" s="255"/>
      <c r="B76" s="254"/>
    </row>
    <row r="77" spans="1:2">
      <c r="A77" s="255"/>
      <c r="B77" s="254"/>
    </row>
    <row r="78" spans="1:2">
      <c r="A78" s="255"/>
      <c r="B78" s="254"/>
    </row>
    <row r="79" spans="1:2">
      <c r="A79" s="255"/>
      <c r="B79" s="254"/>
    </row>
    <row r="80" spans="1:2">
      <c r="A80" s="255"/>
      <c r="B80" s="254"/>
    </row>
    <row r="81" spans="1:2">
      <c r="A81" s="255"/>
      <c r="B81" s="254"/>
    </row>
    <row r="82" spans="1:2">
      <c r="A82" s="255"/>
      <c r="B82" s="254"/>
    </row>
    <row r="83" spans="1:2">
      <c r="A83" s="255"/>
      <c r="B83" s="254"/>
    </row>
    <row r="84" spans="1:2">
      <c r="A84" s="255"/>
      <c r="B84" s="254"/>
    </row>
    <row r="85" spans="1:2">
      <c r="A85" s="255"/>
      <c r="B85" s="254"/>
    </row>
    <row r="86" spans="1:2">
      <c r="A86" s="255"/>
      <c r="B86" s="254"/>
    </row>
    <row r="87" spans="1:2">
      <c r="A87" s="255"/>
      <c r="B87" s="254"/>
    </row>
    <row r="88" spans="1:2">
      <c r="A88" s="255"/>
      <c r="B88" s="254"/>
    </row>
    <row r="89" spans="1:2">
      <c r="A89" s="255"/>
      <c r="B89" s="254"/>
    </row>
    <row r="90" spans="1:2">
      <c r="A90" s="255"/>
      <c r="B90" s="254"/>
    </row>
    <row r="91" spans="1:2">
      <c r="A91" s="255"/>
      <c r="B91" s="254"/>
    </row>
    <row r="101" spans="1:2">
      <c r="A101" s="255"/>
      <c r="B101" s="254"/>
    </row>
    <row r="102" spans="1:2">
      <c r="A102" s="255"/>
      <c r="B102" s="254"/>
    </row>
    <row r="103" spans="1:2">
      <c r="A103" s="255"/>
      <c r="B103" s="254"/>
    </row>
    <row r="104" spans="1:2">
      <c r="A104" s="255"/>
      <c r="B104" s="254"/>
    </row>
    <row r="105" spans="1:2">
      <c r="A105" s="255"/>
      <c r="B105" s="254"/>
    </row>
    <row r="106" spans="1:2">
      <c r="A106" s="255"/>
      <c r="B106" s="254"/>
    </row>
    <row r="107" spans="1:2">
      <c r="A107" s="255"/>
      <c r="B107" s="254"/>
    </row>
    <row r="108" spans="1:2">
      <c r="A108" s="255"/>
      <c r="B108" s="254"/>
    </row>
    <row r="109" spans="1:2">
      <c r="A109" s="255"/>
      <c r="B109" s="254"/>
    </row>
    <row r="110" spans="1:2">
      <c r="A110" s="255"/>
      <c r="B110" s="254"/>
    </row>
  </sheetData>
  <mergeCells count="4">
    <mergeCell ref="A1:D1"/>
    <mergeCell ref="A2:D2"/>
    <mergeCell ref="A3:B3"/>
    <mergeCell ref="A50:C50"/>
  </mergeCells>
  <pageMargins left="0.708661417322835" right="0.708661417322835" top="0.748031496062992" bottom="0.748031496062992" header="0.31496062992126" footer="0.31496062992126"/>
  <pageSetup paperSize="9" scale="84" fitToHeight="0"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C38"/>
  <sheetViews>
    <sheetView workbookViewId="0">
      <selection activeCell="J14" sqref="J14"/>
    </sheetView>
  </sheetViews>
  <sheetFormatPr defaultColWidth="9" defaultRowHeight="14" outlineLevelCol="2"/>
  <cols>
    <col min="1" max="1" width="47.3727272727273" style="235" customWidth="1"/>
    <col min="2" max="2" width="27.6272727272727" style="236" customWidth="1"/>
    <col min="3" max="3" width="9.5" style="237" customWidth="1"/>
    <col min="4" max="16384" width="9" style="238"/>
  </cols>
  <sheetData>
    <row r="1" ht="17.5" spans="1:1">
      <c r="A1" s="239" t="s">
        <v>900</v>
      </c>
    </row>
    <row r="2" ht="23" spans="1:2">
      <c r="A2" s="240" t="s">
        <v>901</v>
      </c>
      <c r="B2" s="240"/>
    </row>
    <row r="3" spans="1:2">
      <c r="A3" s="241" t="s">
        <v>902</v>
      </c>
      <c r="B3" s="241"/>
    </row>
    <row r="4" spans="1:2">
      <c r="A4" s="241"/>
      <c r="B4" s="242" t="s">
        <v>2</v>
      </c>
    </row>
    <row r="5" s="235" customFormat="1" ht="18.75" customHeight="1" spans="1:3">
      <c r="A5" s="228" t="s">
        <v>292</v>
      </c>
      <c r="B5" s="243" t="s">
        <v>903</v>
      </c>
      <c r="C5" s="241"/>
    </row>
    <row r="6" ht="18.75" customHeight="1" spans="1:2">
      <c r="A6" s="244" t="s">
        <v>239</v>
      </c>
      <c r="B6" s="245">
        <f>B7+B36</f>
        <v>63711.19336</v>
      </c>
    </row>
    <row r="7" ht="18.75" customHeight="1" spans="1:2">
      <c r="A7" s="246" t="s">
        <v>300</v>
      </c>
      <c r="B7" s="245">
        <f>SUM(B8:B35)</f>
        <v>53167.198792</v>
      </c>
    </row>
    <row r="8" ht="18.75" customHeight="1" spans="1:3">
      <c r="A8" s="247" t="s">
        <v>904</v>
      </c>
      <c r="B8" s="248">
        <v>2263.286161</v>
      </c>
      <c r="C8" s="249"/>
    </row>
    <row r="9" ht="18.75" customHeight="1" spans="1:3">
      <c r="A9" s="247" t="s">
        <v>905</v>
      </c>
      <c r="B9" s="248">
        <v>2852.823067</v>
      </c>
      <c r="C9" s="249"/>
    </row>
    <row r="10" ht="18.75" customHeight="1" spans="1:3">
      <c r="A10" s="247" t="s">
        <v>906</v>
      </c>
      <c r="B10" s="248">
        <v>1577.731419</v>
      </c>
      <c r="C10" s="249"/>
    </row>
    <row r="11" ht="18.75" customHeight="1" spans="1:3">
      <c r="A11" s="247" t="s">
        <v>907</v>
      </c>
      <c r="B11" s="248">
        <v>1815.383147</v>
      </c>
      <c r="C11" s="249"/>
    </row>
    <row r="12" ht="18.75" customHeight="1" spans="1:3">
      <c r="A12" s="247" t="s">
        <v>908</v>
      </c>
      <c r="B12" s="248">
        <v>1568.344269</v>
      </c>
      <c r="C12" s="249"/>
    </row>
    <row r="13" ht="18.75" customHeight="1" spans="1:3">
      <c r="A13" s="247" t="s">
        <v>909</v>
      </c>
      <c r="B13" s="248">
        <v>1693.703481</v>
      </c>
      <c r="C13" s="249"/>
    </row>
    <row r="14" ht="18.75" customHeight="1" spans="1:3">
      <c r="A14" s="247" t="s">
        <v>910</v>
      </c>
      <c r="B14" s="248">
        <v>1507.092684</v>
      </c>
      <c r="C14" s="249"/>
    </row>
    <row r="15" ht="18.75" customHeight="1" spans="1:3">
      <c r="A15" s="247" t="s">
        <v>911</v>
      </c>
      <c r="B15" s="248">
        <v>1736.927644</v>
      </c>
      <c r="C15" s="249"/>
    </row>
    <row r="16" ht="18.75" customHeight="1" spans="1:3">
      <c r="A16" s="247" t="s">
        <v>912</v>
      </c>
      <c r="B16" s="248">
        <v>1193.786942</v>
      </c>
      <c r="C16" s="249"/>
    </row>
    <row r="17" ht="18.75" customHeight="1" spans="1:3">
      <c r="A17" s="247" t="s">
        <v>913</v>
      </c>
      <c r="B17" s="248">
        <v>1759.076603</v>
      </c>
      <c r="C17" s="249"/>
    </row>
    <row r="18" ht="18.75" customHeight="1" spans="1:3">
      <c r="A18" s="247" t="s">
        <v>914</v>
      </c>
      <c r="B18" s="248">
        <v>2029.914353</v>
      </c>
      <c r="C18" s="249"/>
    </row>
    <row r="19" ht="18.75" customHeight="1" spans="1:3">
      <c r="A19" s="247" t="s">
        <v>915</v>
      </c>
      <c r="B19" s="248">
        <v>2434.953886</v>
      </c>
      <c r="C19" s="249"/>
    </row>
    <row r="20" ht="18.75" customHeight="1" spans="1:3">
      <c r="A20" s="247" t="s">
        <v>916</v>
      </c>
      <c r="B20" s="248">
        <v>2002.359956</v>
      </c>
      <c r="C20" s="249"/>
    </row>
    <row r="21" ht="18.75" customHeight="1" spans="1:3">
      <c r="A21" s="247" t="s">
        <v>917</v>
      </c>
      <c r="B21" s="248">
        <v>3594.737364</v>
      </c>
      <c r="C21" s="249"/>
    </row>
    <row r="22" ht="18.75" customHeight="1" spans="1:3">
      <c r="A22" s="247" t="s">
        <v>918</v>
      </c>
      <c r="B22" s="248">
        <v>2656.168622</v>
      </c>
      <c r="C22" s="249"/>
    </row>
    <row r="23" ht="18.75" customHeight="1" spans="1:3">
      <c r="A23" s="247" t="s">
        <v>919</v>
      </c>
      <c r="B23" s="248">
        <v>2476.663854</v>
      </c>
      <c r="C23" s="249"/>
    </row>
    <row r="24" ht="18.75" customHeight="1" spans="1:3">
      <c r="A24" s="247" t="s">
        <v>920</v>
      </c>
      <c r="B24" s="248">
        <v>1647.588263</v>
      </c>
      <c r="C24" s="249"/>
    </row>
    <row r="25" ht="18.75" customHeight="1" spans="1:3">
      <c r="A25" s="247" t="s">
        <v>921</v>
      </c>
      <c r="B25" s="248">
        <v>2813.418491</v>
      </c>
      <c r="C25" s="249"/>
    </row>
    <row r="26" ht="18.75" customHeight="1" spans="1:3">
      <c r="A26" s="247" t="s">
        <v>922</v>
      </c>
      <c r="B26" s="248">
        <v>1665.842858</v>
      </c>
      <c r="C26" s="249"/>
    </row>
    <row r="27" ht="18.75" customHeight="1" spans="1:3">
      <c r="A27" s="247" t="s">
        <v>923</v>
      </c>
      <c r="B27" s="248">
        <v>1028.217816</v>
      </c>
      <c r="C27" s="249"/>
    </row>
    <row r="28" ht="18.75" customHeight="1" spans="1:3">
      <c r="A28" s="247" t="s">
        <v>924</v>
      </c>
      <c r="B28" s="248">
        <v>966.66681</v>
      </c>
      <c r="C28" s="249"/>
    </row>
    <row r="29" ht="18.75" customHeight="1" spans="1:3">
      <c r="A29" s="247" t="s">
        <v>925</v>
      </c>
      <c r="B29" s="248">
        <v>1425.643172</v>
      </c>
      <c r="C29" s="249"/>
    </row>
    <row r="30" ht="18.75" customHeight="1" spans="1:3">
      <c r="A30" s="247" t="s">
        <v>926</v>
      </c>
      <c r="B30" s="248">
        <v>1680.146903</v>
      </c>
      <c r="C30" s="249"/>
    </row>
    <row r="31" ht="18.75" customHeight="1" spans="1:3">
      <c r="A31" s="247" t="s">
        <v>927</v>
      </c>
      <c r="B31" s="248">
        <v>1276.2443</v>
      </c>
      <c r="C31" s="249"/>
    </row>
    <row r="32" ht="18.75" customHeight="1" spans="1:3">
      <c r="A32" s="247" t="s">
        <v>928</v>
      </c>
      <c r="B32" s="248">
        <v>1532.428887</v>
      </c>
      <c r="C32" s="249"/>
    </row>
    <row r="33" ht="18.75" customHeight="1" spans="1:3">
      <c r="A33" s="247" t="s">
        <v>929</v>
      </c>
      <c r="B33" s="248">
        <v>1579.959263</v>
      </c>
      <c r="C33" s="249"/>
    </row>
    <row r="34" ht="18.75" customHeight="1" spans="1:3">
      <c r="A34" s="247" t="s">
        <v>930</v>
      </c>
      <c r="B34" s="248">
        <v>2406.215394</v>
      </c>
      <c r="C34" s="249"/>
    </row>
    <row r="35" ht="18.75" customHeight="1" spans="1:3">
      <c r="A35" s="247" t="s">
        <v>931</v>
      </c>
      <c r="B35" s="248">
        <v>1981.873183</v>
      </c>
      <c r="C35" s="249"/>
    </row>
    <row r="36" ht="18.75" customHeight="1" spans="1:2">
      <c r="A36" s="246" t="s">
        <v>329</v>
      </c>
      <c r="B36" s="245">
        <f>SUM(B37:B38)</f>
        <v>10543.994568</v>
      </c>
    </row>
    <row r="37" ht="18.75" customHeight="1" spans="1:3">
      <c r="A37" s="228" t="s">
        <v>932</v>
      </c>
      <c r="B37" s="250">
        <v>4228.980708</v>
      </c>
      <c r="C37" s="251"/>
    </row>
    <row r="38" ht="18.75" customHeight="1" spans="1:3">
      <c r="A38" s="228" t="s">
        <v>933</v>
      </c>
      <c r="B38" s="250">
        <v>6315.01386</v>
      </c>
      <c r="C38" s="251"/>
    </row>
  </sheetData>
  <mergeCells count="2">
    <mergeCell ref="A2:B2"/>
    <mergeCell ref="A3:B3"/>
  </mergeCells>
  <printOptions horizontalCentered="1"/>
  <pageMargins left="0.708661417322835" right="0.708661417322835" top="0.748031496062992" bottom="0.748031496062992" header="0.31496062992126" footer="0.31496062992126"/>
  <pageSetup paperSize="9" fitToHeight="0"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20"/>
  <sheetViews>
    <sheetView workbookViewId="0">
      <selection activeCell="F17" sqref="F17"/>
    </sheetView>
  </sheetViews>
  <sheetFormatPr defaultColWidth="10" defaultRowHeight="14" outlineLevelCol="1"/>
  <cols>
    <col min="1" max="1" width="58.3727272727273" style="220" customWidth="1"/>
    <col min="2" max="2" width="27.8727272727273" style="220" customWidth="1"/>
    <col min="3" max="3" width="15.2545454545455" style="220" customWidth="1"/>
    <col min="4" max="16384" width="10" style="220"/>
  </cols>
  <sheetData>
    <row r="1" ht="17.5" spans="1:2">
      <c r="A1" s="63" t="s">
        <v>934</v>
      </c>
      <c r="B1" s="63"/>
    </row>
    <row r="2" ht="23" spans="1:2">
      <c r="A2" s="65" t="s">
        <v>935</v>
      </c>
      <c r="B2" s="65"/>
    </row>
    <row r="3" spans="1:2">
      <c r="A3" s="221" t="s">
        <v>87</v>
      </c>
      <c r="B3" s="221"/>
    </row>
    <row r="4" spans="1:2">
      <c r="A4" s="222"/>
      <c r="B4" s="223" t="s">
        <v>2</v>
      </c>
    </row>
    <row r="5" ht="17.5" spans="1:2">
      <c r="A5" s="224" t="s">
        <v>7</v>
      </c>
      <c r="B5" s="225" t="s">
        <v>862</v>
      </c>
    </row>
    <row r="6" ht="21" customHeight="1" spans="1:2">
      <c r="A6" s="226" t="s">
        <v>334</v>
      </c>
      <c r="B6" s="227"/>
    </row>
    <row r="7" s="219" customFormat="1" ht="21" customHeight="1" spans="1:2">
      <c r="A7" s="228" t="s">
        <v>936</v>
      </c>
      <c r="B7" s="229">
        <v>0</v>
      </c>
    </row>
    <row r="8" s="219" customFormat="1" ht="21" customHeight="1" spans="1:2">
      <c r="A8" s="230"/>
      <c r="B8" s="231"/>
    </row>
    <row r="9" s="219" customFormat="1" ht="21" customHeight="1" spans="1:2">
      <c r="A9" s="230"/>
      <c r="B9" s="231"/>
    </row>
    <row r="10" s="219" customFormat="1" ht="21" customHeight="1" spans="1:2">
      <c r="A10" s="230"/>
      <c r="B10" s="231"/>
    </row>
    <row r="11" s="219" customFormat="1" ht="21" customHeight="1" spans="1:2">
      <c r="A11" s="230"/>
      <c r="B11" s="231"/>
    </row>
    <row r="12" s="219" customFormat="1" ht="21" customHeight="1" spans="1:2">
      <c r="A12" s="230"/>
      <c r="B12" s="231"/>
    </row>
    <row r="13" s="219" customFormat="1" ht="21" customHeight="1" spans="1:2">
      <c r="A13" s="230"/>
      <c r="B13" s="231"/>
    </row>
    <row r="14" s="219" customFormat="1" ht="21" customHeight="1" spans="1:2">
      <c r="A14" s="230"/>
      <c r="B14" s="231"/>
    </row>
    <row r="15" s="219" customFormat="1" ht="21" customHeight="1" spans="1:2">
      <c r="A15" s="230"/>
      <c r="B15" s="231"/>
    </row>
    <row r="16" s="219" customFormat="1" ht="21" customHeight="1" spans="1:2">
      <c r="A16" s="230"/>
      <c r="B16" s="231"/>
    </row>
    <row r="17" ht="21" customHeight="1" spans="1:2">
      <c r="A17" s="232"/>
      <c r="B17" s="233"/>
    </row>
    <row r="18" ht="21" customHeight="1" spans="1:2">
      <c r="A18" s="232"/>
      <c r="B18" s="233"/>
    </row>
    <row r="19" ht="21" customHeight="1" spans="1:2">
      <c r="A19" s="232"/>
      <c r="B19" s="233"/>
    </row>
    <row r="20" spans="1:2">
      <c r="A20" s="234" t="s">
        <v>937</v>
      </c>
      <c r="B20" s="234"/>
    </row>
  </sheetData>
  <mergeCells count="4">
    <mergeCell ref="A1:B1"/>
    <mergeCell ref="A2:B2"/>
    <mergeCell ref="A3:B3"/>
    <mergeCell ref="A20:B20"/>
  </mergeCells>
  <pageMargins left="0.7" right="0.7" top="0.75" bottom="0.75"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26"/>
  <sheetViews>
    <sheetView workbookViewId="0">
      <selection activeCell="M14" sqref="M14"/>
    </sheetView>
  </sheetViews>
  <sheetFormatPr defaultColWidth="9" defaultRowHeight="20.1" customHeight="1" outlineLevelCol="7"/>
  <cols>
    <col min="1" max="1" width="37.8727272727273" style="137" customWidth="1"/>
    <col min="2" max="2" width="14.8727272727273" style="188" customWidth="1"/>
    <col min="3" max="3" width="14.8727272727273" style="188" hidden="1" customWidth="1"/>
    <col min="4" max="4" width="14.8727272727273" style="188" customWidth="1"/>
    <col min="5" max="5" width="32.5" style="139" customWidth="1"/>
    <col min="6" max="6" width="16.5" style="189" customWidth="1"/>
    <col min="7" max="7" width="13" style="141" hidden="1" customWidth="1"/>
    <col min="8" max="8" width="15.2545454545455" style="141" customWidth="1"/>
    <col min="9" max="16384" width="9" style="141"/>
  </cols>
  <sheetData>
    <row r="1" ht="17.5" spans="1:6">
      <c r="A1" s="63" t="s">
        <v>938</v>
      </c>
      <c r="B1" s="63"/>
      <c r="C1" s="63"/>
      <c r="D1" s="63"/>
      <c r="E1" s="190"/>
      <c r="F1" s="190"/>
    </row>
    <row r="2" ht="23" spans="1:8">
      <c r="A2" s="65" t="s">
        <v>939</v>
      </c>
      <c r="B2" s="65"/>
      <c r="C2" s="65"/>
      <c r="D2" s="65"/>
      <c r="E2" s="65"/>
      <c r="F2" s="65"/>
      <c r="G2" s="65"/>
      <c r="H2" s="65"/>
    </row>
    <row r="3" ht="14" spans="1:6">
      <c r="A3" s="142"/>
      <c r="B3" s="142"/>
      <c r="C3" s="142"/>
      <c r="D3" s="142"/>
      <c r="E3" s="142"/>
      <c r="F3" s="191" t="s">
        <v>2</v>
      </c>
    </row>
    <row r="4" ht="35" spans="1:8">
      <c r="A4" s="144" t="s">
        <v>109</v>
      </c>
      <c r="B4" s="192" t="s">
        <v>195</v>
      </c>
      <c r="C4" s="71" t="s">
        <v>175</v>
      </c>
      <c r="D4" s="92" t="s">
        <v>6</v>
      </c>
      <c r="E4" s="192" t="s">
        <v>110</v>
      </c>
      <c r="F4" s="192" t="s">
        <v>195</v>
      </c>
      <c r="G4" s="71" t="s">
        <v>175</v>
      </c>
      <c r="H4" s="92" t="s">
        <v>6</v>
      </c>
    </row>
    <row r="5" ht="17.5" spans="1:8">
      <c r="A5" s="193" t="s">
        <v>11</v>
      </c>
      <c r="B5" s="194">
        <f>B6+B20</f>
        <v>184977</v>
      </c>
      <c r="C5" s="194"/>
      <c r="D5" s="194"/>
      <c r="E5" s="195" t="s">
        <v>11</v>
      </c>
      <c r="F5" s="194">
        <f>F6+F20</f>
        <v>184976.778173</v>
      </c>
      <c r="G5" s="196"/>
      <c r="H5" s="107"/>
    </row>
    <row r="6" ht="22.5" customHeight="1" spans="1:8">
      <c r="A6" s="197" t="s">
        <v>13</v>
      </c>
      <c r="B6" s="194">
        <f>SUM(B7:B17)</f>
        <v>118500</v>
      </c>
      <c r="C6" s="194">
        <f>SUM(C7:C18)</f>
        <v>78624</v>
      </c>
      <c r="D6" s="101">
        <f>B6/C6-1</f>
        <v>0.507173382173382</v>
      </c>
      <c r="E6" s="198" t="s">
        <v>14</v>
      </c>
      <c r="F6" s="194">
        <f>SUM(F7:F18)</f>
        <v>103559.008173</v>
      </c>
      <c r="G6" s="199">
        <f>SUM(G7:G18)</f>
        <v>231951.300294</v>
      </c>
      <c r="H6" s="107">
        <f>F6/G6-1</f>
        <v>-0.553531245387552</v>
      </c>
    </row>
    <row r="7" ht="22.5" customHeight="1" spans="1:8">
      <c r="A7" s="150" t="s">
        <v>364</v>
      </c>
      <c r="B7" s="200"/>
      <c r="C7" s="201"/>
      <c r="D7" s="201"/>
      <c r="E7" s="104" t="s">
        <v>115</v>
      </c>
      <c r="F7" s="202"/>
      <c r="G7" s="203"/>
      <c r="H7" s="107"/>
    </row>
    <row r="8" ht="22.5" customHeight="1" spans="1:8">
      <c r="A8" s="150" t="s">
        <v>940</v>
      </c>
      <c r="B8" s="200"/>
      <c r="C8" s="204"/>
      <c r="D8" s="101"/>
      <c r="E8" s="104" t="s">
        <v>117</v>
      </c>
      <c r="F8" s="205">
        <v>3212.82</v>
      </c>
      <c r="G8" s="203">
        <f>1938.512764-981</f>
        <v>957.512764</v>
      </c>
      <c r="H8" s="107">
        <f t="shared" ref="H8:H18" si="0">F8/G8-1</f>
        <v>2.35538085840076</v>
      </c>
    </row>
    <row r="9" ht="22.5" customHeight="1" spans="1:8">
      <c r="A9" s="150" t="s">
        <v>941</v>
      </c>
      <c r="B9" s="200"/>
      <c r="C9" s="204">
        <v>3021</v>
      </c>
      <c r="D9" s="101">
        <f t="shared" ref="D9:D15" si="1">B9/C9-1</f>
        <v>-1</v>
      </c>
      <c r="E9" s="104" t="s">
        <v>465</v>
      </c>
      <c r="F9" s="202"/>
      <c r="H9" s="107"/>
    </row>
    <row r="10" ht="22.5" customHeight="1" spans="1:8">
      <c r="A10" s="150" t="s">
        <v>942</v>
      </c>
      <c r="B10" s="200"/>
      <c r="C10" s="204">
        <v>165</v>
      </c>
      <c r="D10" s="101">
        <f t="shared" si="1"/>
        <v>-1</v>
      </c>
      <c r="E10" s="104" t="s">
        <v>467</v>
      </c>
      <c r="F10" s="205">
        <f>17158.0295</f>
        <v>17158.0295</v>
      </c>
      <c r="G10" s="203">
        <f>46318.582586-2202</f>
        <v>44116.582586</v>
      </c>
      <c r="H10" s="107">
        <f t="shared" si="0"/>
        <v>-0.611075280671333</v>
      </c>
    </row>
    <row r="11" ht="22.5" customHeight="1" spans="1:8">
      <c r="A11" s="150" t="s">
        <v>943</v>
      </c>
      <c r="B11" s="200">
        <v>106000</v>
      </c>
      <c r="C11" s="204">
        <v>62941</v>
      </c>
      <c r="D11" s="101">
        <f t="shared" si="1"/>
        <v>0.684116871355714</v>
      </c>
      <c r="E11" s="104" t="s">
        <v>469</v>
      </c>
      <c r="F11" s="205">
        <v>47536.266563</v>
      </c>
      <c r="G11" s="203">
        <f>34613-8590</f>
        <v>26023</v>
      </c>
      <c r="H11" s="107">
        <f t="shared" si="0"/>
        <v>0.826702016024286</v>
      </c>
    </row>
    <row r="12" ht="22.5" customHeight="1" spans="1:8">
      <c r="A12" s="150" t="s">
        <v>944</v>
      </c>
      <c r="B12" s="200"/>
      <c r="C12" s="204"/>
      <c r="D12" s="101"/>
      <c r="E12" s="206" t="s">
        <v>471</v>
      </c>
      <c r="F12" s="205"/>
      <c r="G12" s="207"/>
      <c r="H12" s="107"/>
    </row>
    <row r="13" ht="22.5" customHeight="1" spans="1:8">
      <c r="A13" s="150" t="s">
        <v>945</v>
      </c>
      <c r="B13" s="200"/>
      <c r="C13" s="204"/>
      <c r="D13" s="101"/>
      <c r="E13" s="206" t="s">
        <v>473</v>
      </c>
      <c r="F13" s="202"/>
      <c r="H13" s="107"/>
    </row>
    <row r="14" ht="22.5" customHeight="1" spans="1:8">
      <c r="A14" s="150" t="s">
        <v>474</v>
      </c>
      <c r="B14" s="200"/>
      <c r="C14" s="204">
        <v>5408</v>
      </c>
      <c r="D14" s="101">
        <f t="shared" si="1"/>
        <v>-1</v>
      </c>
      <c r="E14" s="206" t="s">
        <v>475</v>
      </c>
      <c r="F14" s="202"/>
      <c r="H14" s="107"/>
    </row>
    <row r="15" ht="22.5" customHeight="1" spans="1:8">
      <c r="A15" s="150" t="s">
        <v>476</v>
      </c>
      <c r="B15" s="200">
        <v>500</v>
      </c>
      <c r="C15" s="204">
        <v>589</v>
      </c>
      <c r="D15" s="101">
        <f t="shared" si="1"/>
        <v>-0.151103565365025</v>
      </c>
      <c r="E15" s="206" t="s">
        <v>477</v>
      </c>
      <c r="F15" s="205">
        <f>13125.34581</f>
        <v>13125.34581</v>
      </c>
      <c r="G15" s="203">
        <f>140439.505244-694+10</f>
        <v>139755.505244</v>
      </c>
      <c r="H15" s="107">
        <f t="shared" si="0"/>
        <v>-0.906083515013706</v>
      </c>
    </row>
    <row r="16" ht="22.5" customHeight="1" spans="1:8">
      <c r="A16" s="208" t="s">
        <v>478</v>
      </c>
      <c r="B16" s="200"/>
      <c r="D16" s="101"/>
      <c r="E16" s="206" t="s">
        <v>479</v>
      </c>
      <c r="F16" s="205">
        <v>22523.27</v>
      </c>
      <c r="G16" s="203">
        <v>20494</v>
      </c>
      <c r="H16" s="107">
        <f t="shared" si="0"/>
        <v>0.099017761295989</v>
      </c>
    </row>
    <row r="17" ht="22.5" customHeight="1" spans="1:8">
      <c r="A17" s="150" t="s">
        <v>137</v>
      </c>
      <c r="B17" s="200">
        <v>12000</v>
      </c>
      <c r="C17" s="204"/>
      <c r="D17" s="101"/>
      <c r="E17" s="206" t="s">
        <v>481</v>
      </c>
      <c r="F17" s="205">
        <v>3.2763</v>
      </c>
      <c r="G17" s="209">
        <v>1.6997</v>
      </c>
      <c r="H17" s="107">
        <f t="shared" si="0"/>
        <v>0.927575454491969</v>
      </c>
    </row>
    <row r="18" ht="22.5" customHeight="1" spans="1:8">
      <c r="A18" s="150"/>
      <c r="B18" s="200"/>
      <c r="C18" s="204">
        <v>6500</v>
      </c>
      <c r="D18" s="101">
        <f t="shared" ref="D18" si="2">B18/C18-1</f>
        <v>-1</v>
      </c>
      <c r="E18" s="206" t="s">
        <v>482</v>
      </c>
      <c r="F18" s="210"/>
      <c r="G18" s="203">
        <v>603</v>
      </c>
      <c r="H18" s="107">
        <f t="shared" si="0"/>
        <v>-1</v>
      </c>
    </row>
    <row r="19" ht="22.5" customHeight="1" spans="1:8">
      <c r="A19" s="150"/>
      <c r="B19" s="200"/>
      <c r="C19" s="200"/>
      <c r="D19" s="200"/>
      <c r="E19" s="211"/>
      <c r="F19" s="211"/>
      <c r="H19" s="107" t="s">
        <v>87</v>
      </c>
    </row>
    <row r="20" ht="22.5" customHeight="1" spans="1:8">
      <c r="A20" s="197" t="s">
        <v>86</v>
      </c>
      <c r="B20" s="194">
        <f>SUM(B21:B22)+B25</f>
        <v>66477</v>
      </c>
      <c r="C20" s="194"/>
      <c r="D20" s="194"/>
      <c r="E20" s="212" t="s">
        <v>88</v>
      </c>
      <c r="F20" s="194">
        <f>SUM(F21:F23)</f>
        <v>81417.77</v>
      </c>
      <c r="G20" s="196"/>
      <c r="H20" s="213"/>
    </row>
    <row r="21" ht="22.5" customHeight="1" spans="1:8">
      <c r="A21" s="150" t="s">
        <v>89</v>
      </c>
      <c r="B21" s="214">
        <v>43140</v>
      </c>
      <c r="C21" s="214"/>
      <c r="D21" s="214"/>
      <c r="E21" s="200" t="s">
        <v>946</v>
      </c>
      <c r="F21" s="215">
        <v>5417.77</v>
      </c>
      <c r="G21" s="213"/>
      <c r="H21" s="213"/>
    </row>
    <row r="22" ht="22.5" customHeight="1" spans="1:8">
      <c r="A22" s="104" t="s">
        <v>380</v>
      </c>
      <c r="B22" s="216">
        <f>B23+B24</f>
        <v>0</v>
      </c>
      <c r="C22" s="216"/>
      <c r="D22" s="216"/>
      <c r="E22" s="200" t="s">
        <v>379</v>
      </c>
      <c r="F22" s="215">
        <v>76000</v>
      </c>
      <c r="G22" s="213"/>
      <c r="H22" s="213"/>
    </row>
    <row r="23" ht="22.5" customHeight="1" spans="1:8">
      <c r="A23" s="104" t="s">
        <v>382</v>
      </c>
      <c r="B23" s="216"/>
      <c r="C23" s="216"/>
      <c r="D23" s="216"/>
      <c r="E23" s="104" t="s">
        <v>455</v>
      </c>
      <c r="F23" s="216"/>
      <c r="G23" s="213"/>
      <c r="H23" s="213"/>
    </row>
    <row r="24" ht="22.5" customHeight="1" spans="1:8">
      <c r="A24" s="104" t="s">
        <v>383</v>
      </c>
      <c r="B24" s="214"/>
      <c r="C24" s="214"/>
      <c r="D24" s="214"/>
      <c r="E24" s="104" t="s">
        <v>483</v>
      </c>
      <c r="F24" s="214"/>
      <c r="G24" s="213"/>
      <c r="H24" s="213"/>
    </row>
    <row r="25" ht="22.5" customHeight="1" spans="1:8">
      <c r="A25" s="217" t="s">
        <v>484</v>
      </c>
      <c r="B25" s="214">
        <v>23337</v>
      </c>
      <c r="C25" s="214"/>
      <c r="D25" s="214"/>
      <c r="E25" s="218"/>
      <c r="F25" s="214"/>
      <c r="G25" s="213"/>
      <c r="H25" s="202"/>
    </row>
    <row r="26" ht="44.25" customHeight="1" spans="1:6">
      <c r="A26" s="163" t="s">
        <v>947</v>
      </c>
      <c r="B26" s="163"/>
      <c r="C26" s="163"/>
      <c r="D26" s="163"/>
      <c r="E26" s="163"/>
      <c r="F26" s="163"/>
    </row>
  </sheetData>
  <mergeCells count="5">
    <mergeCell ref="A1:B1"/>
    <mergeCell ref="E1:F1"/>
    <mergeCell ref="A2:H2"/>
    <mergeCell ref="A3:E3"/>
    <mergeCell ref="A26:F26"/>
  </mergeCells>
  <pageMargins left="0.7" right="0.7" top="0.75" bottom="0.75" header="0.3" footer="0.3"/>
  <pageSetup paperSize="9" scale="87" fitToHeight="0"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45"/>
  <sheetViews>
    <sheetView tabSelected="1" topLeftCell="B34" workbookViewId="0">
      <selection activeCell="G38" sqref="G38"/>
    </sheetView>
  </sheetViews>
  <sheetFormatPr defaultColWidth="9" defaultRowHeight="15" outlineLevelCol="5"/>
  <cols>
    <col min="1" max="1" width="9" style="141" hidden="1" customWidth="1"/>
    <col min="2" max="2" width="16.2545454545455" style="141" customWidth="1"/>
    <col min="3" max="3" width="63.6272727272727" style="164" customWidth="1"/>
    <col min="4" max="4" width="21.6272727272727" style="140" customWidth="1"/>
    <col min="5" max="16384" width="9" style="141"/>
  </cols>
  <sheetData>
    <row r="1" ht="20.1" customHeight="1" spans="2:4">
      <c r="B1" s="165" t="s">
        <v>948</v>
      </c>
      <c r="D1" s="166"/>
    </row>
    <row r="2" ht="35.25" customHeight="1" spans="3:6">
      <c r="C2" s="65" t="s">
        <v>949</v>
      </c>
      <c r="D2" s="65"/>
      <c r="F2" s="167"/>
    </row>
    <row r="3" ht="20.1" customHeight="1" spans="3:4">
      <c r="C3" s="168"/>
      <c r="D3" s="169" t="s">
        <v>2</v>
      </c>
    </row>
    <row r="4" ht="24" customHeight="1" spans="2:4">
      <c r="B4" s="170" t="s">
        <v>110</v>
      </c>
      <c r="C4" s="171"/>
      <c r="D4" s="172" t="s">
        <v>862</v>
      </c>
    </row>
    <row r="5" ht="21.95" customHeight="1" spans="2:4">
      <c r="B5" s="173" t="s">
        <v>14</v>
      </c>
      <c r="C5" s="174"/>
      <c r="D5" s="175">
        <f>D6+D12+D21+D30+D39+D42</f>
        <v>103559.008173</v>
      </c>
    </row>
    <row r="6" ht="21.95" customHeight="1" spans="1:4">
      <c r="A6" s="176">
        <v>208</v>
      </c>
      <c r="B6" s="177">
        <v>208</v>
      </c>
      <c r="C6" s="177" t="s">
        <v>37</v>
      </c>
      <c r="D6" s="178">
        <v>3212.82</v>
      </c>
    </row>
    <row r="7" ht="21.95" customHeight="1" spans="1:4">
      <c r="A7" s="179">
        <v>20822</v>
      </c>
      <c r="B7" s="180">
        <v>20822</v>
      </c>
      <c r="C7" s="180" t="s">
        <v>387</v>
      </c>
      <c r="D7" s="178">
        <v>2949.25</v>
      </c>
    </row>
    <row r="8" ht="21.95" customHeight="1" spans="1:4">
      <c r="A8" s="181" t="s">
        <v>950</v>
      </c>
      <c r="B8" s="182">
        <v>2082201</v>
      </c>
      <c r="C8" s="182" t="s">
        <v>388</v>
      </c>
      <c r="D8" s="183">
        <v>2172.25</v>
      </c>
    </row>
    <row r="9" ht="21.95" customHeight="1" spans="1:4">
      <c r="A9" s="181" t="s">
        <v>951</v>
      </c>
      <c r="B9" s="182">
        <v>2082202</v>
      </c>
      <c r="C9" s="182" t="s">
        <v>403</v>
      </c>
      <c r="D9" s="183">
        <v>777</v>
      </c>
    </row>
    <row r="10" ht="21.95" customHeight="1" spans="1:4">
      <c r="A10" s="184">
        <v>212</v>
      </c>
      <c r="B10" s="180">
        <v>20823</v>
      </c>
      <c r="C10" s="180" t="s">
        <v>952</v>
      </c>
      <c r="D10" s="178">
        <v>263.57</v>
      </c>
    </row>
    <row r="11" ht="21.95" customHeight="1" spans="1:4">
      <c r="A11" s="179">
        <v>21208</v>
      </c>
      <c r="B11" s="182">
        <v>2082302</v>
      </c>
      <c r="C11" s="182" t="s">
        <v>403</v>
      </c>
      <c r="D11" s="183">
        <v>263.57</v>
      </c>
    </row>
    <row r="12" ht="21.95" customHeight="1" spans="1:4">
      <c r="A12" s="181" t="s">
        <v>953</v>
      </c>
      <c r="B12" s="177">
        <v>212</v>
      </c>
      <c r="C12" s="177" t="s">
        <v>46</v>
      </c>
      <c r="D12" s="178">
        <v>17158.0295</v>
      </c>
    </row>
    <row r="13" ht="21.95" customHeight="1" spans="1:4">
      <c r="A13" s="181" t="s">
        <v>954</v>
      </c>
      <c r="B13" s="180">
        <v>21208</v>
      </c>
      <c r="C13" s="180" t="s">
        <v>389</v>
      </c>
      <c r="D13" s="178">
        <v>17072.0295</v>
      </c>
    </row>
    <row r="14" ht="21.95" customHeight="1" spans="1:4">
      <c r="A14" s="179">
        <v>21214</v>
      </c>
      <c r="B14" s="182">
        <v>2120801</v>
      </c>
      <c r="C14" s="182" t="s">
        <v>390</v>
      </c>
      <c r="D14" s="183">
        <v>14555.6838</v>
      </c>
    </row>
    <row r="15" ht="21.95" customHeight="1" spans="1:4">
      <c r="A15" s="181" t="s">
        <v>955</v>
      </c>
      <c r="B15" s="182">
        <v>2120804</v>
      </c>
      <c r="C15" s="182" t="s">
        <v>393</v>
      </c>
      <c r="D15" s="183">
        <v>597.44</v>
      </c>
    </row>
    <row r="16" ht="21.95" customHeight="1" spans="1:4">
      <c r="A16" s="184">
        <v>213</v>
      </c>
      <c r="B16" s="182">
        <v>2120899</v>
      </c>
      <c r="C16" s="182" t="s">
        <v>394</v>
      </c>
      <c r="D16" s="183">
        <v>1918.9057</v>
      </c>
    </row>
    <row r="17" ht="21.95" customHeight="1" spans="1:4">
      <c r="A17" s="179">
        <v>21366</v>
      </c>
      <c r="B17" s="180">
        <v>21213</v>
      </c>
      <c r="C17" s="180" t="s">
        <v>397</v>
      </c>
      <c r="D17" s="178">
        <v>15</v>
      </c>
    </row>
    <row r="18" ht="21.95" customHeight="1" spans="1:4">
      <c r="A18" s="181" t="s">
        <v>956</v>
      </c>
      <c r="B18" s="182">
        <v>2121399</v>
      </c>
      <c r="C18" s="182" t="s">
        <v>399</v>
      </c>
      <c r="D18" s="183">
        <v>15</v>
      </c>
    </row>
    <row r="19" ht="21.95" customHeight="1" spans="1:4">
      <c r="A19" s="179">
        <v>21367</v>
      </c>
      <c r="B19" s="180">
        <v>21214</v>
      </c>
      <c r="C19" s="180" t="s">
        <v>400</v>
      </c>
      <c r="D19" s="178">
        <v>71</v>
      </c>
    </row>
    <row r="20" ht="21.95" customHeight="1" spans="1:4">
      <c r="A20" s="181" t="s">
        <v>957</v>
      </c>
      <c r="B20" s="182">
        <v>2121401</v>
      </c>
      <c r="C20" s="182" t="s">
        <v>958</v>
      </c>
      <c r="D20" s="183">
        <v>71</v>
      </c>
    </row>
    <row r="21" ht="21.95" customHeight="1" spans="1:4">
      <c r="A21" s="181" t="s">
        <v>959</v>
      </c>
      <c r="B21" s="177">
        <v>213</v>
      </c>
      <c r="C21" s="177" t="s">
        <v>49</v>
      </c>
      <c r="D21" s="178">
        <v>47536.266563</v>
      </c>
    </row>
    <row r="22" ht="21.95" customHeight="1" spans="1:4">
      <c r="A22" s="179">
        <v>21369</v>
      </c>
      <c r="B22" s="180">
        <v>21366</v>
      </c>
      <c r="C22" s="180" t="s">
        <v>402</v>
      </c>
      <c r="D22" s="178">
        <v>52.6436</v>
      </c>
    </row>
    <row r="23" ht="21.95" customHeight="1" spans="1:4">
      <c r="A23" s="181" t="s">
        <v>960</v>
      </c>
      <c r="B23" s="182">
        <v>2136601</v>
      </c>
      <c r="C23" s="182" t="s">
        <v>403</v>
      </c>
      <c r="D23" s="183">
        <v>52.6436</v>
      </c>
    </row>
    <row r="24" ht="21.95" customHeight="1" spans="1:4">
      <c r="A24" s="184">
        <v>229</v>
      </c>
      <c r="B24" s="180">
        <v>21367</v>
      </c>
      <c r="C24" s="180" t="s">
        <v>404</v>
      </c>
      <c r="D24" s="178">
        <v>2308.9235</v>
      </c>
    </row>
    <row r="25" ht="21.95" customHeight="1" spans="1:4">
      <c r="A25" s="179">
        <v>22904</v>
      </c>
      <c r="B25" s="182">
        <v>2136701</v>
      </c>
      <c r="C25" s="182" t="s">
        <v>403</v>
      </c>
      <c r="D25" s="183">
        <v>181.9235</v>
      </c>
    </row>
    <row r="26" ht="21.95" customHeight="1" spans="1:4">
      <c r="A26" s="181" t="s">
        <v>961</v>
      </c>
      <c r="B26" s="182">
        <v>2136702</v>
      </c>
      <c r="C26" s="182" t="s">
        <v>405</v>
      </c>
      <c r="D26" s="183">
        <v>1983</v>
      </c>
    </row>
    <row r="27" ht="21.95" customHeight="1" spans="1:4">
      <c r="A27" s="179">
        <v>22960</v>
      </c>
      <c r="B27" s="182">
        <v>2136799</v>
      </c>
      <c r="C27" s="182" t="s">
        <v>406</v>
      </c>
      <c r="D27" s="183">
        <v>144</v>
      </c>
    </row>
    <row r="28" ht="21.95" customHeight="1" spans="1:4">
      <c r="A28" s="181" t="s">
        <v>962</v>
      </c>
      <c r="B28" s="180">
        <v>21369</v>
      </c>
      <c r="C28" s="180" t="s">
        <v>407</v>
      </c>
      <c r="D28" s="178">
        <v>45174.699463</v>
      </c>
    </row>
    <row r="29" ht="21.95" customHeight="1" spans="1:4">
      <c r="A29" s="181" t="s">
        <v>963</v>
      </c>
      <c r="B29" s="182">
        <v>2136902</v>
      </c>
      <c r="C29" s="182" t="s">
        <v>408</v>
      </c>
      <c r="D29" s="183">
        <v>45174.699463</v>
      </c>
    </row>
    <row r="30" ht="21.95" customHeight="1" spans="1:4">
      <c r="A30" s="184">
        <v>232</v>
      </c>
      <c r="B30" s="177">
        <v>229</v>
      </c>
      <c r="C30" s="177" t="s">
        <v>79</v>
      </c>
      <c r="D30" s="178">
        <v>13125.34581</v>
      </c>
    </row>
    <row r="31" ht="21.95" customHeight="1" spans="1:4">
      <c r="A31" s="179">
        <v>23204</v>
      </c>
      <c r="B31" s="180">
        <v>22904</v>
      </c>
      <c r="C31" s="180" t="s">
        <v>409</v>
      </c>
      <c r="D31" s="178">
        <v>11500</v>
      </c>
    </row>
    <row r="32" ht="21.95" customHeight="1" spans="1:4">
      <c r="A32" s="181" t="s">
        <v>964</v>
      </c>
      <c r="B32" s="182">
        <v>2290402</v>
      </c>
      <c r="C32" s="182" t="s">
        <v>410</v>
      </c>
      <c r="D32" s="183">
        <v>11500</v>
      </c>
    </row>
    <row r="33" ht="21.95" customHeight="1" spans="1:4">
      <c r="A33" s="184">
        <v>233</v>
      </c>
      <c r="B33" s="180">
        <v>22960</v>
      </c>
      <c r="C33" s="180" t="s">
        <v>411</v>
      </c>
      <c r="D33" s="178">
        <v>1625.34581</v>
      </c>
    </row>
    <row r="34" ht="21.95" customHeight="1" spans="1:4">
      <c r="A34" s="179">
        <v>23304</v>
      </c>
      <c r="B34" s="182">
        <v>2296002</v>
      </c>
      <c r="C34" s="182" t="s">
        <v>412</v>
      </c>
      <c r="D34" s="183">
        <v>388.7</v>
      </c>
    </row>
    <row r="35" ht="21.95" customHeight="1" spans="1:4">
      <c r="A35" s="181" t="s">
        <v>965</v>
      </c>
      <c r="B35" s="182">
        <v>2296003</v>
      </c>
      <c r="C35" s="182" t="s">
        <v>413</v>
      </c>
      <c r="D35" s="183">
        <v>192.008066</v>
      </c>
    </row>
    <row r="36" ht="21.95" customHeight="1" spans="1:4">
      <c r="A36" s="184">
        <v>234</v>
      </c>
      <c r="B36" s="182">
        <v>2296004</v>
      </c>
      <c r="C36" s="182" t="s">
        <v>414</v>
      </c>
      <c r="D36" s="183">
        <v>339.50006</v>
      </c>
    </row>
    <row r="37" ht="21.95" customHeight="1" spans="1:4">
      <c r="A37" s="179">
        <v>23401</v>
      </c>
      <c r="B37" s="182">
        <v>2296006</v>
      </c>
      <c r="C37" s="182" t="s">
        <v>415</v>
      </c>
      <c r="D37" s="183">
        <v>159.387684</v>
      </c>
    </row>
    <row r="38" ht="21.95" customHeight="1" spans="1:4">
      <c r="A38" s="181" t="s">
        <v>966</v>
      </c>
      <c r="B38" s="182">
        <v>2296099</v>
      </c>
      <c r="C38" s="182" t="s">
        <v>417</v>
      </c>
      <c r="D38" s="183">
        <v>545.75</v>
      </c>
    </row>
    <row r="39" ht="21.95" customHeight="1" spans="1:4">
      <c r="A39" s="179">
        <v>23402</v>
      </c>
      <c r="B39" s="177">
        <v>232</v>
      </c>
      <c r="C39" s="177" t="s">
        <v>82</v>
      </c>
      <c r="D39" s="178">
        <v>22523.27</v>
      </c>
    </row>
    <row r="40" ht="21.95" customHeight="1" spans="1:4">
      <c r="A40" s="181" t="s">
        <v>967</v>
      </c>
      <c r="B40" s="180">
        <v>23204</v>
      </c>
      <c r="C40" s="180" t="s">
        <v>418</v>
      </c>
      <c r="D40" s="178">
        <v>22523.27</v>
      </c>
    </row>
    <row r="41" ht="21.95" customHeight="1" spans="1:4">
      <c r="A41" s="185"/>
      <c r="B41" s="182">
        <v>2320499</v>
      </c>
      <c r="C41" s="182" t="s">
        <v>968</v>
      </c>
      <c r="D41" s="183">
        <v>22523.27</v>
      </c>
    </row>
    <row r="42" ht="21.95" customHeight="1" spans="1:4">
      <c r="A42" s="185"/>
      <c r="B42" s="177">
        <v>233</v>
      </c>
      <c r="C42" s="177" t="s">
        <v>84</v>
      </c>
      <c r="D42" s="178">
        <v>3.2763</v>
      </c>
    </row>
    <row r="43" ht="21.95" customHeight="1" spans="1:4">
      <c r="A43" s="185"/>
      <c r="B43" s="180">
        <v>23304</v>
      </c>
      <c r="C43" s="180" t="s">
        <v>422</v>
      </c>
      <c r="D43" s="178">
        <v>3.2763</v>
      </c>
    </row>
    <row r="44" ht="21.95" customHeight="1" spans="1:4">
      <c r="A44" s="185"/>
      <c r="B44" s="182">
        <v>2330499</v>
      </c>
      <c r="C44" s="182" t="s">
        <v>969</v>
      </c>
      <c r="D44" s="183">
        <v>3.2762</v>
      </c>
    </row>
    <row r="45" ht="37.5" customHeight="1" spans="2:4">
      <c r="B45" s="186" t="s">
        <v>970</v>
      </c>
      <c r="C45" s="186"/>
      <c r="D45" s="187"/>
    </row>
  </sheetData>
  <mergeCells count="4">
    <mergeCell ref="C2:D2"/>
    <mergeCell ref="B4:C4"/>
    <mergeCell ref="B5:C5"/>
    <mergeCell ref="B45:D45"/>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16"/>
  <sheetViews>
    <sheetView workbookViewId="0">
      <selection activeCell="H9" sqref="H9"/>
    </sheetView>
  </sheetViews>
  <sheetFormatPr defaultColWidth="9" defaultRowHeight="20.1" customHeight="1" outlineLevelCol="4"/>
  <cols>
    <col min="1" max="1" width="39.2545454545455" style="137" customWidth="1"/>
    <col min="2" max="2" width="11.8727272727273" style="138" customWidth="1"/>
    <col min="3" max="3" width="40.1272727272727" style="139" customWidth="1"/>
    <col min="4" max="4" width="11.6272727272727" style="140" customWidth="1"/>
    <col min="5" max="5" width="13" style="141" customWidth="1"/>
    <col min="6" max="16384" width="9" style="141"/>
  </cols>
  <sheetData>
    <row r="1" ht="17.5" spans="1:4">
      <c r="A1" s="63" t="s">
        <v>971</v>
      </c>
      <c r="B1" s="63"/>
      <c r="C1" s="63"/>
      <c r="D1" s="63"/>
    </row>
    <row r="2" ht="23" spans="1:4">
      <c r="A2" s="65" t="s">
        <v>972</v>
      </c>
      <c r="B2" s="65"/>
      <c r="C2" s="65"/>
      <c r="D2" s="65"/>
    </row>
    <row r="3" ht="14" spans="1:4">
      <c r="A3" s="142"/>
      <c r="B3" s="142"/>
      <c r="C3" s="142"/>
      <c r="D3" s="143" t="s">
        <v>2</v>
      </c>
    </row>
    <row r="4" ht="30.75" customHeight="1" spans="1:4">
      <c r="A4" s="144" t="s">
        <v>432</v>
      </c>
      <c r="B4" s="145" t="s">
        <v>195</v>
      </c>
      <c r="C4" s="144" t="s">
        <v>110</v>
      </c>
      <c r="D4" s="146" t="s">
        <v>195</v>
      </c>
    </row>
    <row r="5" ht="30.75" customHeight="1" spans="1:4">
      <c r="A5" s="144" t="s">
        <v>239</v>
      </c>
      <c r="B5" s="147">
        <f>+B6+B11+B14</f>
        <v>66476.6</v>
      </c>
      <c r="C5" s="144" t="s">
        <v>239</v>
      </c>
      <c r="D5" s="147">
        <f>D6+D7+D8+D9</f>
        <v>81417.77</v>
      </c>
    </row>
    <row r="6" ht="30.75" customHeight="1" spans="1:4">
      <c r="A6" s="148" t="s">
        <v>89</v>
      </c>
      <c r="B6" s="149">
        <f>SUM(B7:B10)</f>
        <v>43139.6</v>
      </c>
      <c r="C6" s="150" t="s">
        <v>973</v>
      </c>
      <c r="D6" s="151"/>
    </row>
    <row r="7" ht="30.75" customHeight="1" spans="1:5">
      <c r="A7" s="152" t="s">
        <v>434</v>
      </c>
      <c r="B7" s="153">
        <v>2957</v>
      </c>
      <c r="C7" s="150" t="s">
        <v>974</v>
      </c>
      <c r="D7" s="154">
        <v>5417.77</v>
      </c>
      <c r="E7" s="155"/>
    </row>
    <row r="8" ht="30.75" customHeight="1" spans="1:5">
      <c r="A8" s="152" t="s">
        <v>280</v>
      </c>
      <c r="B8" s="156">
        <v>1731.01</v>
      </c>
      <c r="C8" s="150" t="s">
        <v>145</v>
      </c>
      <c r="D8" s="154">
        <v>76000</v>
      </c>
      <c r="E8" s="155"/>
    </row>
    <row r="9" ht="30.75" customHeight="1" spans="1:4">
      <c r="A9" s="152" t="s">
        <v>281</v>
      </c>
      <c r="B9" s="153">
        <v>37217.29</v>
      </c>
      <c r="C9" s="104" t="s">
        <v>455</v>
      </c>
      <c r="D9" s="151">
        <f>D10</f>
        <v>0</v>
      </c>
    </row>
    <row r="10" ht="30.75" customHeight="1" spans="1:4">
      <c r="A10" s="152" t="s">
        <v>81</v>
      </c>
      <c r="B10" s="153">
        <v>1234.3</v>
      </c>
      <c r="C10" s="104" t="s">
        <v>483</v>
      </c>
      <c r="D10" s="157"/>
    </row>
    <row r="11" ht="30.75" customHeight="1" spans="1:4">
      <c r="A11" s="104" t="s">
        <v>380</v>
      </c>
      <c r="B11" s="149">
        <f>B13</f>
        <v>0</v>
      </c>
      <c r="C11" s="158"/>
      <c r="D11" s="151"/>
    </row>
    <row r="12" ht="30.75" customHeight="1" spans="1:4">
      <c r="A12" s="104" t="s">
        <v>382</v>
      </c>
      <c r="B12" s="151"/>
      <c r="C12" s="159"/>
      <c r="D12" s="157"/>
    </row>
    <row r="13" ht="30.75" customHeight="1" spans="1:4">
      <c r="A13" s="104" t="s">
        <v>383</v>
      </c>
      <c r="B13" s="151"/>
      <c r="C13" s="159"/>
      <c r="D13" s="157"/>
    </row>
    <row r="14" ht="30.75" customHeight="1" spans="1:4">
      <c r="A14" s="158" t="s">
        <v>484</v>
      </c>
      <c r="B14" s="151">
        <v>23337</v>
      </c>
      <c r="C14" s="159"/>
      <c r="D14" s="157"/>
    </row>
    <row r="15" ht="30.75" customHeight="1" spans="1:4">
      <c r="A15" s="160"/>
      <c r="B15" s="161"/>
      <c r="C15" s="159"/>
      <c r="D15" s="162"/>
    </row>
    <row r="16" ht="30.75" customHeight="1" spans="1:4">
      <c r="A16" s="163" t="s">
        <v>975</v>
      </c>
      <c r="B16" s="163"/>
      <c r="C16" s="163"/>
      <c r="D16" s="163"/>
    </row>
  </sheetData>
  <mergeCells count="5">
    <mergeCell ref="A1:B1"/>
    <mergeCell ref="C1:D1"/>
    <mergeCell ref="A2:D2"/>
    <mergeCell ref="A3:C3"/>
    <mergeCell ref="A16:D16"/>
  </mergeCells>
  <printOptions horizontalCentered="1"/>
  <pageMargins left="0.708661417322835" right="0.708661417322835" top="0.748031496062992" bottom="0.748031496062992" header="0.31496062992126" footer="0.31496062992126"/>
  <pageSetup paperSize="9" fitToHeight="0" orientation="landscape"/>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20"/>
  <sheetViews>
    <sheetView workbookViewId="0">
      <selection activeCell="N9" sqref="N9"/>
    </sheetView>
  </sheetViews>
  <sheetFormatPr defaultColWidth="12.7545454545455" defaultRowHeight="14" outlineLevelCol="7"/>
  <cols>
    <col min="1" max="1" width="35.2545454545455" style="82" customWidth="1"/>
    <col min="2" max="2" width="12.6272727272727" style="83" customWidth="1"/>
    <col min="3" max="3" width="8.25454545454545" style="84" hidden="1" customWidth="1"/>
    <col min="4" max="4" width="14.5" style="84" customWidth="1"/>
    <col min="5" max="5" width="34.6272727272727" style="82" customWidth="1"/>
    <col min="6" max="6" width="11.2545454545455" style="82" customWidth="1"/>
    <col min="7" max="7" width="9" style="82" hidden="1" customWidth="1"/>
    <col min="8" max="8" width="15.2545454545455" style="82" customWidth="1"/>
    <col min="9" max="250" width="9" style="82" customWidth="1"/>
    <col min="251" max="251" width="29.6272727272727" style="82" customWidth="1"/>
    <col min="252" max="252" width="12.7545454545455" style="82"/>
    <col min="253" max="253" width="29.7545454545455" style="82" customWidth="1"/>
    <col min="254" max="254" width="17" style="82" customWidth="1"/>
    <col min="255" max="255" width="37" style="82" customWidth="1"/>
    <col min="256" max="256" width="17.3727272727273" style="82" customWidth="1"/>
    <col min="257" max="506" width="9" style="82" customWidth="1"/>
    <col min="507" max="507" width="29.6272727272727" style="82" customWidth="1"/>
    <col min="508" max="508" width="12.7545454545455" style="82"/>
    <col min="509" max="509" width="29.7545454545455" style="82" customWidth="1"/>
    <col min="510" max="510" width="17" style="82" customWidth="1"/>
    <col min="511" max="511" width="37" style="82" customWidth="1"/>
    <col min="512" max="512" width="17.3727272727273" style="82" customWidth="1"/>
    <col min="513" max="762" width="9" style="82" customWidth="1"/>
    <col min="763" max="763" width="29.6272727272727" style="82" customWidth="1"/>
    <col min="764" max="764" width="12.7545454545455" style="82"/>
    <col min="765" max="765" width="29.7545454545455" style="82" customWidth="1"/>
    <col min="766" max="766" width="17" style="82" customWidth="1"/>
    <col min="767" max="767" width="37" style="82" customWidth="1"/>
    <col min="768" max="768" width="17.3727272727273" style="82" customWidth="1"/>
    <col min="769" max="1018" width="9" style="82" customWidth="1"/>
    <col min="1019" max="1019" width="29.6272727272727" style="82" customWidth="1"/>
    <col min="1020" max="1020" width="12.7545454545455" style="82"/>
    <col min="1021" max="1021" width="29.7545454545455" style="82" customWidth="1"/>
    <col min="1022" max="1022" width="17" style="82" customWidth="1"/>
    <col min="1023" max="1023" width="37" style="82" customWidth="1"/>
    <col min="1024" max="1024" width="17.3727272727273" style="82" customWidth="1"/>
    <col min="1025" max="1274" width="9" style="82" customWidth="1"/>
    <col min="1275" max="1275" width="29.6272727272727" style="82" customWidth="1"/>
    <col min="1276" max="1276" width="12.7545454545455" style="82"/>
    <col min="1277" max="1277" width="29.7545454545455" style="82" customWidth="1"/>
    <col min="1278" max="1278" width="17" style="82" customWidth="1"/>
    <col min="1279" max="1279" width="37" style="82" customWidth="1"/>
    <col min="1280" max="1280" width="17.3727272727273" style="82" customWidth="1"/>
    <col min="1281" max="1530" width="9" style="82" customWidth="1"/>
    <col min="1531" max="1531" width="29.6272727272727" style="82" customWidth="1"/>
    <col min="1532" max="1532" width="12.7545454545455" style="82"/>
    <col min="1533" max="1533" width="29.7545454545455" style="82" customWidth="1"/>
    <col min="1534" max="1534" width="17" style="82" customWidth="1"/>
    <col min="1535" max="1535" width="37" style="82" customWidth="1"/>
    <col min="1536" max="1536" width="17.3727272727273" style="82" customWidth="1"/>
    <col min="1537" max="1786" width="9" style="82" customWidth="1"/>
    <col min="1787" max="1787" width="29.6272727272727" style="82" customWidth="1"/>
    <col min="1788" max="1788" width="12.7545454545455" style="82"/>
    <col min="1789" max="1789" width="29.7545454545455" style="82" customWidth="1"/>
    <col min="1790" max="1790" width="17" style="82" customWidth="1"/>
    <col min="1791" max="1791" width="37" style="82" customWidth="1"/>
    <col min="1792" max="1792" width="17.3727272727273" style="82" customWidth="1"/>
    <col min="1793" max="2042" width="9" style="82" customWidth="1"/>
    <col min="2043" max="2043" width="29.6272727272727" style="82" customWidth="1"/>
    <col min="2044" max="2044" width="12.7545454545455" style="82"/>
    <col min="2045" max="2045" width="29.7545454545455" style="82" customWidth="1"/>
    <col min="2046" max="2046" width="17" style="82" customWidth="1"/>
    <col min="2047" max="2047" width="37" style="82" customWidth="1"/>
    <col min="2048" max="2048" width="17.3727272727273" style="82" customWidth="1"/>
    <col min="2049" max="2298" width="9" style="82" customWidth="1"/>
    <col min="2299" max="2299" width="29.6272727272727" style="82" customWidth="1"/>
    <col min="2300" max="2300" width="12.7545454545455" style="82"/>
    <col min="2301" max="2301" width="29.7545454545455" style="82" customWidth="1"/>
    <col min="2302" max="2302" width="17" style="82" customWidth="1"/>
    <col min="2303" max="2303" width="37" style="82" customWidth="1"/>
    <col min="2304" max="2304" width="17.3727272727273" style="82" customWidth="1"/>
    <col min="2305" max="2554" width="9" style="82" customWidth="1"/>
    <col min="2555" max="2555" width="29.6272727272727" style="82" customWidth="1"/>
    <col min="2556" max="2556" width="12.7545454545455" style="82"/>
    <col min="2557" max="2557" width="29.7545454545455" style="82" customWidth="1"/>
    <col min="2558" max="2558" width="17" style="82" customWidth="1"/>
    <col min="2559" max="2559" width="37" style="82" customWidth="1"/>
    <col min="2560" max="2560" width="17.3727272727273" style="82" customWidth="1"/>
    <col min="2561" max="2810" width="9" style="82" customWidth="1"/>
    <col min="2811" max="2811" width="29.6272727272727" style="82" customWidth="1"/>
    <col min="2812" max="2812" width="12.7545454545455" style="82"/>
    <col min="2813" max="2813" width="29.7545454545455" style="82" customWidth="1"/>
    <col min="2814" max="2814" width="17" style="82" customWidth="1"/>
    <col min="2815" max="2815" width="37" style="82" customWidth="1"/>
    <col min="2816" max="2816" width="17.3727272727273" style="82" customWidth="1"/>
    <col min="2817" max="3066" width="9" style="82" customWidth="1"/>
    <col min="3067" max="3067" width="29.6272727272727" style="82" customWidth="1"/>
    <col min="3068" max="3068" width="12.7545454545455" style="82"/>
    <col min="3069" max="3069" width="29.7545454545455" style="82" customWidth="1"/>
    <col min="3070" max="3070" width="17" style="82" customWidth="1"/>
    <col min="3071" max="3071" width="37" style="82" customWidth="1"/>
    <col min="3072" max="3072" width="17.3727272727273" style="82" customWidth="1"/>
    <col min="3073" max="3322" width="9" style="82" customWidth="1"/>
    <col min="3323" max="3323" width="29.6272727272727" style="82" customWidth="1"/>
    <col min="3324" max="3324" width="12.7545454545455" style="82"/>
    <col min="3325" max="3325" width="29.7545454545455" style="82" customWidth="1"/>
    <col min="3326" max="3326" width="17" style="82" customWidth="1"/>
    <col min="3327" max="3327" width="37" style="82" customWidth="1"/>
    <col min="3328" max="3328" width="17.3727272727273" style="82" customWidth="1"/>
    <col min="3329" max="3578" width="9" style="82" customWidth="1"/>
    <col min="3579" max="3579" width="29.6272727272727" style="82" customWidth="1"/>
    <col min="3580" max="3580" width="12.7545454545455" style="82"/>
    <col min="3581" max="3581" width="29.7545454545455" style="82" customWidth="1"/>
    <col min="3582" max="3582" width="17" style="82" customWidth="1"/>
    <col min="3583" max="3583" width="37" style="82" customWidth="1"/>
    <col min="3584" max="3584" width="17.3727272727273" style="82" customWidth="1"/>
    <col min="3585" max="3834" width="9" style="82" customWidth="1"/>
    <col min="3835" max="3835" width="29.6272727272727" style="82" customWidth="1"/>
    <col min="3836" max="3836" width="12.7545454545455" style="82"/>
    <col min="3837" max="3837" width="29.7545454545455" style="82" customWidth="1"/>
    <col min="3838" max="3838" width="17" style="82" customWidth="1"/>
    <col min="3839" max="3839" width="37" style="82" customWidth="1"/>
    <col min="3840" max="3840" width="17.3727272727273" style="82" customWidth="1"/>
    <col min="3841" max="4090" width="9" style="82" customWidth="1"/>
    <col min="4091" max="4091" width="29.6272727272727" style="82" customWidth="1"/>
    <col min="4092" max="4092" width="12.7545454545455" style="82"/>
    <col min="4093" max="4093" width="29.7545454545455" style="82" customWidth="1"/>
    <col min="4094" max="4094" width="17" style="82" customWidth="1"/>
    <col min="4095" max="4095" width="37" style="82" customWidth="1"/>
    <col min="4096" max="4096" width="17.3727272727273" style="82" customWidth="1"/>
    <col min="4097" max="4346" width="9" style="82" customWidth="1"/>
    <col min="4347" max="4347" width="29.6272727272727" style="82" customWidth="1"/>
    <col min="4348" max="4348" width="12.7545454545455" style="82"/>
    <col min="4349" max="4349" width="29.7545454545455" style="82" customWidth="1"/>
    <col min="4350" max="4350" width="17" style="82" customWidth="1"/>
    <col min="4351" max="4351" width="37" style="82" customWidth="1"/>
    <col min="4352" max="4352" width="17.3727272727273" style="82" customWidth="1"/>
    <col min="4353" max="4602" width="9" style="82" customWidth="1"/>
    <col min="4603" max="4603" width="29.6272727272727" style="82" customWidth="1"/>
    <col min="4604" max="4604" width="12.7545454545455" style="82"/>
    <col min="4605" max="4605" width="29.7545454545455" style="82" customWidth="1"/>
    <col min="4606" max="4606" width="17" style="82" customWidth="1"/>
    <col min="4607" max="4607" width="37" style="82" customWidth="1"/>
    <col min="4608" max="4608" width="17.3727272727273" style="82" customWidth="1"/>
    <col min="4609" max="4858" width="9" style="82" customWidth="1"/>
    <col min="4859" max="4859" width="29.6272727272727" style="82" customWidth="1"/>
    <col min="4860" max="4860" width="12.7545454545455" style="82"/>
    <col min="4861" max="4861" width="29.7545454545455" style="82" customWidth="1"/>
    <col min="4862" max="4862" width="17" style="82" customWidth="1"/>
    <col min="4863" max="4863" width="37" style="82" customWidth="1"/>
    <col min="4864" max="4864" width="17.3727272727273" style="82" customWidth="1"/>
    <col min="4865" max="5114" width="9" style="82" customWidth="1"/>
    <col min="5115" max="5115" width="29.6272727272727" style="82" customWidth="1"/>
    <col min="5116" max="5116" width="12.7545454545455" style="82"/>
    <col min="5117" max="5117" width="29.7545454545455" style="82" customWidth="1"/>
    <col min="5118" max="5118" width="17" style="82" customWidth="1"/>
    <col min="5119" max="5119" width="37" style="82" customWidth="1"/>
    <col min="5120" max="5120" width="17.3727272727273" style="82" customWidth="1"/>
    <col min="5121" max="5370" width="9" style="82" customWidth="1"/>
    <col min="5371" max="5371" width="29.6272727272727" style="82" customWidth="1"/>
    <col min="5372" max="5372" width="12.7545454545455" style="82"/>
    <col min="5373" max="5373" width="29.7545454545455" style="82" customWidth="1"/>
    <col min="5374" max="5374" width="17" style="82" customWidth="1"/>
    <col min="5375" max="5375" width="37" style="82" customWidth="1"/>
    <col min="5376" max="5376" width="17.3727272727273" style="82" customWidth="1"/>
    <col min="5377" max="5626" width="9" style="82" customWidth="1"/>
    <col min="5627" max="5627" width="29.6272727272727" style="82" customWidth="1"/>
    <col min="5628" max="5628" width="12.7545454545455" style="82"/>
    <col min="5629" max="5629" width="29.7545454545455" style="82" customWidth="1"/>
    <col min="5630" max="5630" width="17" style="82" customWidth="1"/>
    <col min="5631" max="5631" width="37" style="82" customWidth="1"/>
    <col min="5632" max="5632" width="17.3727272727273" style="82" customWidth="1"/>
    <col min="5633" max="5882" width="9" style="82" customWidth="1"/>
    <col min="5883" max="5883" width="29.6272727272727" style="82" customWidth="1"/>
    <col min="5884" max="5884" width="12.7545454545455" style="82"/>
    <col min="5885" max="5885" width="29.7545454545455" style="82" customWidth="1"/>
    <col min="5886" max="5886" width="17" style="82" customWidth="1"/>
    <col min="5887" max="5887" width="37" style="82" customWidth="1"/>
    <col min="5888" max="5888" width="17.3727272727273" style="82" customWidth="1"/>
    <col min="5889" max="6138" width="9" style="82" customWidth="1"/>
    <col min="6139" max="6139" width="29.6272727272727" style="82" customWidth="1"/>
    <col min="6140" max="6140" width="12.7545454545455" style="82"/>
    <col min="6141" max="6141" width="29.7545454545455" style="82" customWidth="1"/>
    <col min="6142" max="6142" width="17" style="82" customWidth="1"/>
    <col min="6143" max="6143" width="37" style="82" customWidth="1"/>
    <col min="6144" max="6144" width="17.3727272727273" style="82" customWidth="1"/>
    <col min="6145" max="6394" width="9" style="82" customWidth="1"/>
    <col min="6395" max="6395" width="29.6272727272727" style="82" customWidth="1"/>
    <col min="6396" max="6396" width="12.7545454545455" style="82"/>
    <col min="6397" max="6397" width="29.7545454545455" style="82" customWidth="1"/>
    <col min="6398" max="6398" width="17" style="82" customWidth="1"/>
    <col min="6399" max="6399" width="37" style="82" customWidth="1"/>
    <col min="6400" max="6400" width="17.3727272727273" style="82" customWidth="1"/>
    <col min="6401" max="6650" width="9" style="82" customWidth="1"/>
    <col min="6651" max="6651" width="29.6272727272727" style="82" customWidth="1"/>
    <col min="6652" max="6652" width="12.7545454545455" style="82"/>
    <col min="6653" max="6653" width="29.7545454545455" style="82" customWidth="1"/>
    <col min="6654" max="6654" width="17" style="82" customWidth="1"/>
    <col min="6655" max="6655" width="37" style="82" customWidth="1"/>
    <col min="6656" max="6656" width="17.3727272727273" style="82" customWidth="1"/>
    <col min="6657" max="6906" width="9" style="82" customWidth="1"/>
    <col min="6907" max="6907" width="29.6272727272727" style="82" customWidth="1"/>
    <col min="6908" max="6908" width="12.7545454545455" style="82"/>
    <col min="6909" max="6909" width="29.7545454545455" style="82" customWidth="1"/>
    <col min="6910" max="6910" width="17" style="82" customWidth="1"/>
    <col min="6911" max="6911" width="37" style="82" customWidth="1"/>
    <col min="6912" max="6912" width="17.3727272727273" style="82" customWidth="1"/>
    <col min="6913" max="7162" width="9" style="82" customWidth="1"/>
    <col min="7163" max="7163" width="29.6272727272727" style="82" customWidth="1"/>
    <col min="7164" max="7164" width="12.7545454545455" style="82"/>
    <col min="7165" max="7165" width="29.7545454545455" style="82" customWidth="1"/>
    <col min="7166" max="7166" width="17" style="82" customWidth="1"/>
    <col min="7167" max="7167" width="37" style="82" customWidth="1"/>
    <col min="7168" max="7168" width="17.3727272727273" style="82" customWidth="1"/>
    <col min="7169" max="7418" width="9" style="82" customWidth="1"/>
    <col min="7419" max="7419" width="29.6272727272727" style="82" customWidth="1"/>
    <col min="7420" max="7420" width="12.7545454545455" style="82"/>
    <col min="7421" max="7421" width="29.7545454545455" style="82" customWidth="1"/>
    <col min="7422" max="7422" width="17" style="82" customWidth="1"/>
    <col min="7423" max="7423" width="37" style="82" customWidth="1"/>
    <col min="7424" max="7424" width="17.3727272727273" style="82" customWidth="1"/>
    <col min="7425" max="7674" width="9" style="82" customWidth="1"/>
    <col min="7675" max="7675" width="29.6272727272727" style="82" customWidth="1"/>
    <col min="7676" max="7676" width="12.7545454545455" style="82"/>
    <col min="7677" max="7677" width="29.7545454545455" style="82" customWidth="1"/>
    <col min="7678" max="7678" width="17" style="82" customWidth="1"/>
    <col min="7679" max="7679" width="37" style="82" customWidth="1"/>
    <col min="7680" max="7680" width="17.3727272727273" style="82" customWidth="1"/>
    <col min="7681" max="7930" width="9" style="82" customWidth="1"/>
    <col min="7931" max="7931" width="29.6272727272727" style="82" customWidth="1"/>
    <col min="7932" max="7932" width="12.7545454545455" style="82"/>
    <col min="7933" max="7933" width="29.7545454545455" style="82" customWidth="1"/>
    <col min="7934" max="7934" width="17" style="82" customWidth="1"/>
    <col min="7935" max="7935" width="37" style="82" customWidth="1"/>
    <col min="7936" max="7936" width="17.3727272727273" style="82" customWidth="1"/>
    <col min="7937" max="8186" width="9" style="82" customWidth="1"/>
    <col min="8187" max="8187" width="29.6272727272727" style="82" customWidth="1"/>
    <col min="8188" max="8188" width="12.7545454545455" style="82"/>
    <col min="8189" max="8189" width="29.7545454545455" style="82" customWidth="1"/>
    <col min="8190" max="8190" width="17" style="82" customWidth="1"/>
    <col min="8191" max="8191" width="37" style="82" customWidth="1"/>
    <col min="8192" max="8192" width="17.3727272727273" style="82" customWidth="1"/>
    <col min="8193" max="8442" width="9" style="82" customWidth="1"/>
    <col min="8443" max="8443" width="29.6272727272727" style="82" customWidth="1"/>
    <col min="8444" max="8444" width="12.7545454545455" style="82"/>
    <col min="8445" max="8445" width="29.7545454545455" style="82" customWidth="1"/>
    <col min="8446" max="8446" width="17" style="82" customWidth="1"/>
    <col min="8447" max="8447" width="37" style="82" customWidth="1"/>
    <col min="8448" max="8448" width="17.3727272727273" style="82" customWidth="1"/>
    <col min="8449" max="8698" width="9" style="82" customWidth="1"/>
    <col min="8699" max="8699" width="29.6272727272727" style="82" customWidth="1"/>
    <col min="8700" max="8700" width="12.7545454545455" style="82"/>
    <col min="8701" max="8701" width="29.7545454545455" style="82" customWidth="1"/>
    <col min="8702" max="8702" width="17" style="82" customWidth="1"/>
    <col min="8703" max="8703" width="37" style="82" customWidth="1"/>
    <col min="8704" max="8704" width="17.3727272727273" style="82" customWidth="1"/>
    <col min="8705" max="8954" width="9" style="82" customWidth="1"/>
    <col min="8955" max="8955" width="29.6272727272727" style="82" customWidth="1"/>
    <col min="8956" max="8956" width="12.7545454545455" style="82"/>
    <col min="8957" max="8957" width="29.7545454545455" style="82" customWidth="1"/>
    <col min="8958" max="8958" width="17" style="82" customWidth="1"/>
    <col min="8959" max="8959" width="37" style="82" customWidth="1"/>
    <col min="8960" max="8960" width="17.3727272727273" style="82" customWidth="1"/>
    <col min="8961" max="9210" width="9" style="82" customWidth="1"/>
    <col min="9211" max="9211" width="29.6272727272727" style="82" customWidth="1"/>
    <col min="9212" max="9212" width="12.7545454545455" style="82"/>
    <col min="9213" max="9213" width="29.7545454545455" style="82" customWidth="1"/>
    <col min="9214" max="9214" width="17" style="82" customWidth="1"/>
    <col min="9215" max="9215" width="37" style="82" customWidth="1"/>
    <col min="9216" max="9216" width="17.3727272727273" style="82" customWidth="1"/>
    <col min="9217" max="9466" width="9" style="82" customWidth="1"/>
    <col min="9467" max="9467" width="29.6272727272727" style="82" customWidth="1"/>
    <col min="9468" max="9468" width="12.7545454545455" style="82"/>
    <col min="9469" max="9469" width="29.7545454545455" style="82" customWidth="1"/>
    <col min="9470" max="9470" width="17" style="82" customWidth="1"/>
    <col min="9471" max="9471" width="37" style="82" customWidth="1"/>
    <col min="9472" max="9472" width="17.3727272727273" style="82" customWidth="1"/>
    <col min="9473" max="9722" width="9" style="82" customWidth="1"/>
    <col min="9723" max="9723" width="29.6272727272727" style="82" customWidth="1"/>
    <col min="9724" max="9724" width="12.7545454545455" style="82"/>
    <col min="9725" max="9725" width="29.7545454545455" style="82" customWidth="1"/>
    <col min="9726" max="9726" width="17" style="82" customWidth="1"/>
    <col min="9727" max="9727" width="37" style="82" customWidth="1"/>
    <col min="9728" max="9728" width="17.3727272727273" style="82" customWidth="1"/>
    <col min="9729" max="9978" width="9" style="82" customWidth="1"/>
    <col min="9979" max="9979" width="29.6272727272727" style="82" customWidth="1"/>
    <col min="9980" max="9980" width="12.7545454545455" style="82"/>
    <col min="9981" max="9981" width="29.7545454545455" style="82" customWidth="1"/>
    <col min="9982" max="9982" width="17" style="82" customWidth="1"/>
    <col min="9983" max="9983" width="37" style="82" customWidth="1"/>
    <col min="9984" max="9984" width="17.3727272727273" style="82" customWidth="1"/>
    <col min="9985" max="10234" width="9" style="82" customWidth="1"/>
    <col min="10235" max="10235" width="29.6272727272727" style="82" customWidth="1"/>
    <col min="10236" max="10236" width="12.7545454545455" style="82"/>
    <col min="10237" max="10237" width="29.7545454545455" style="82" customWidth="1"/>
    <col min="10238" max="10238" width="17" style="82" customWidth="1"/>
    <col min="10239" max="10239" width="37" style="82" customWidth="1"/>
    <col min="10240" max="10240" width="17.3727272727273" style="82" customWidth="1"/>
    <col min="10241" max="10490" width="9" style="82" customWidth="1"/>
    <col min="10491" max="10491" width="29.6272727272727" style="82" customWidth="1"/>
    <col min="10492" max="10492" width="12.7545454545455" style="82"/>
    <col min="10493" max="10493" width="29.7545454545455" style="82" customWidth="1"/>
    <col min="10494" max="10494" width="17" style="82" customWidth="1"/>
    <col min="10495" max="10495" width="37" style="82" customWidth="1"/>
    <col min="10496" max="10496" width="17.3727272727273" style="82" customWidth="1"/>
    <col min="10497" max="10746" width="9" style="82" customWidth="1"/>
    <col min="10747" max="10747" width="29.6272727272727" style="82" customWidth="1"/>
    <col min="10748" max="10748" width="12.7545454545455" style="82"/>
    <col min="10749" max="10749" width="29.7545454545455" style="82" customWidth="1"/>
    <col min="10750" max="10750" width="17" style="82" customWidth="1"/>
    <col min="10751" max="10751" width="37" style="82" customWidth="1"/>
    <col min="10752" max="10752" width="17.3727272727273" style="82" customWidth="1"/>
    <col min="10753" max="11002" width="9" style="82" customWidth="1"/>
    <col min="11003" max="11003" width="29.6272727272727" style="82" customWidth="1"/>
    <col min="11004" max="11004" width="12.7545454545455" style="82"/>
    <col min="11005" max="11005" width="29.7545454545455" style="82" customWidth="1"/>
    <col min="11006" max="11006" width="17" style="82" customWidth="1"/>
    <col min="11007" max="11007" width="37" style="82" customWidth="1"/>
    <col min="11008" max="11008" width="17.3727272727273" style="82" customWidth="1"/>
    <col min="11009" max="11258" width="9" style="82" customWidth="1"/>
    <col min="11259" max="11259" width="29.6272727272727" style="82" customWidth="1"/>
    <col min="11260" max="11260" width="12.7545454545455" style="82"/>
    <col min="11261" max="11261" width="29.7545454545455" style="82" customWidth="1"/>
    <col min="11262" max="11262" width="17" style="82" customWidth="1"/>
    <col min="11263" max="11263" width="37" style="82" customWidth="1"/>
    <col min="11264" max="11264" width="17.3727272727273" style="82" customWidth="1"/>
    <col min="11265" max="11514" width="9" style="82" customWidth="1"/>
    <col min="11515" max="11515" width="29.6272727272727" style="82" customWidth="1"/>
    <col min="11516" max="11516" width="12.7545454545455" style="82"/>
    <col min="11517" max="11517" width="29.7545454545455" style="82" customWidth="1"/>
    <col min="11518" max="11518" width="17" style="82" customWidth="1"/>
    <col min="11519" max="11519" width="37" style="82" customWidth="1"/>
    <col min="11520" max="11520" width="17.3727272727273" style="82" customWidth="1"/>
    <col min="11521" max="11770" width="9" style="82" customWidth="1"/>
    <col min="11771" max="11771" width="29.6272727272727" style="82" customWidth="1"/>
    <col min="11772" max="11772" width="12.7545454545455" style="82"/>
    <col min="11773" max="11773" width="29.7545454545455" style="82" customWidth="1"/>
    <col min="11774" max="11774" width="17" style="82" customWidth="1"/>
    <col min="11775" max="11775" width="37" style="82" customWidth="1"/>
    <col min="11776" max="11776" width="17.3727272727273" style="82" customWidth="1"/>
    <col min="11777" max="12026" width="9" style="82" customWidth="1"/>
    <col min="12027" max="12027" width="29.6272727272727" style="82" customWidth="1"/>
    <col min="12028" max="12028" width="12.7545454545455" style="82"/>
    <col min="12029" max="12029" width="29.7545454545455" style="82" customWidth="1"/>
    <col min="12030" max="12030" width="17" style="82" customWidth="1"/>
    <col min="12031" max="12031" width="37" style="82" customWidth="1"/>
    <col min="12032" max="12032" width="17.3727272727273" style="82" customWidth="1"/>
    <col min="12033" max="12282" width="9" style="82" customWidth="1"/>
    <col min="12283" max="12283" width="29.6272727272727" style="82" customWidth="1"/>
    <col min="12284" max="12284" width="12.7545454545455" style="82"/>
    <col min="12285" max="12285" width="29.7545454545455" style="82" customWidth="1"/>
    <col min="12286" max="12286" width="17" style="82" customWidth="1"/>
    <col min="12287" max="12287" width="37" style="82" customWidth="1"/>
    <col min="12288" max="12288" width="17.3727272727273" style="82" customWidth="1"/>
    <col min="12289" max="12538" width="9" style="82" customWidth="1"/>
    <col min="12539" max="12539" width="29.6272727272727" style="82" customWidth="1"/>
    <col min="12540" max="12540" width="12.7545454545455" style="82"/>
    <col min="12541" max="12541" width="29.7545454545455" style="82" customWidth="1"/>
    <col min="12542" max="12542" width="17" style="82" customWidth="1"/>
    <col min="12543" max="12543" width="37" style="82" customWidth="1"/>
    <col min="12544" max="12544" width="17.3727272727273" style="82" customWidth="1"/>
    <col min="12545" max="12794" width="9" style="82" customWidth="1"/>
    <col min="12795" max="12795" width="29.6272727272727" style="82" customWidth="1"/>
    <col min="12796" max="12796" width="12.7545454545455" style="82"/>
    <col min="12797" max="12797" width="29.7545454545455" style="82" customWidth="1"/>
    <col min="12798" max="12798" width="17" style="82" customWidth="1"/>
    <col min="12799" max="12799" width="37" style="82" customWidth="1"/>
    <col min="12800" max="12800" width="17.3727272727273" style="82" customWidth="1"/>
    <col min="12801" max="13050" width="9" style="82" customWidth="1"/>
    <col min="13051" max="13051" width="29.6272727272727" style="82" customWidth="1"/>
    <col min="13052" max="13052" width="12.7545454545455" style="82"/>
    <col min="13053" max="13053" width="29.7545454545455" style="82" customWidth="1"/>
    <col min="13054" max="13054" width="17" style="82" customWidth="1"/>
    <col min="13055" max="13055" width="37" style="82" customWidth="1"/>
    <col min="13056" max="13056" width="17.3727272727273" style="82" customWidth="1"/>
    <col min="13057" max="13306" width="9" style="82" customWidth="1"/>
    <col min="13307" max="13307" width="29.6272727272727" style="82" customWidth="1"/>
    <col min="13308" max="13308" width="12.7545454545455" style="82"/>
    <col min="13309" max="13309" width="29.7545454545455" style="82" customWidth="1"/>
    <col min="13310" max="13310" width="17" style="82" customWidth="1"/>
    <col min="13311" max="13311" width="37" style="82" customWidth="1"/>
    <col min="13312" max="13312" width="17.3727272727273" style="82" customWidth="1"/>
    <col min="13313" max="13562" width="9" style="82" customWidth="1"/>
    <col min="13563" max="13563" width="29.6272727272727" style="82" customWidth="1"/>
    <col min="13564" max="13564" width="12.7545454545455" style="82"/>
    <col min="13565" max="13565" width="29.7545454545455" style="82" customWidth="1"/>
    <col min="13566" max="13566" width="17" style="82" customWidth="1"/>
    <col min="13567" max="13567" width="37" style="82" customWidth="1"/>
    <col min="13568" max="13568" width="17.3727272727273" style="82" customWidth="1"/>
    <col min="13569" max="13818" width="9" style="82" customWidth="1"/>
    <col min="13819" max="13819" width="29.6272727272727" style="82" customWidth="1"/>
    <col min="13820" max="13820" width="12.7545454545455" style="82"/>
    <col min="13821" max="13821" width="29.7545454545455" style="82" customWidth="1"/>
    <col min="13822" max="13822" width="17" style="82" customWidth="1"/>
    <col min="13823" max="13823" width="37" style="82" customWidth="1"/>
    <col min="13824" max="13824" width="17.3727272727273" style="82" customWidth="1"/>
    <col min="13825" max="14074" width="9" style="82" customWidth="1"/>
    <col min="14075" max="14075" width="29.6272727272727" style="82" customWidth="1"/>
    <col min="14076" max="14076" width="12.7545454545455" style="82"/>
    <col min="14077" max="14077" width="29.7545454545455" style="82" customWidth="1"/>
    <col min="14078" max="14078" width="17" style="82" customWidth="1"/>
    <col min="14079" max="14079" width="37" style="82" customWidth="1"/>
    <col min="14080" max="14080" width="17.3727272727273" style="82" customWidth="1"/>
    <col min="14081" max="14330" width="9" style="82" customWidth="1"/>
    <col min="14331" max="14331" width="29.6272727272727" style="82" customWidth="1"/>
    <col min="14332" max="14332" width="12.7545454545455" style="82"/>
    <col min="14333" max="14333" width="29.7545454545455" style="82" customWidth="1"/>
    <col min="14334" max="14334" width="17" style="82" customWidth="1"/>
    <col min="14335" max="14335" width="37" style="82" customWidth="1"/>
    <col min="14336" max="14336" width="17.3727272727273" style="82" customWidth="1"/>
    <col min="14337" max="14586" width="9" style="82" customWidth="1"/>
    <col min="14587" max="14587" width="29.6272727272727" style="82" customWidth="1"/>
    <col min="14588" max="14588" width="12.7545454545455" style="82"/>
    <col min="14589" max="14589" width="29.7545454545455" style="82" customWidth="1"/>
    <col min="14590" max="14590" width="17" style="82" customWidth="1"/>
    <col min="14591" max="14591" width="37" style="82" customWidth="1"/>
    <col min="14592" max="14592" width="17.3727272727273" style="82" customWidth="1"/>
    <col min="14593" max="14842" width="9" style="82" customWidth="1"/>
    <col min="14843" max="14843" width="29.6272727272727" style="82" customWidth="1"/>
    <col min="14844" max="14844" width="12.7545454545455" style="82"/>
    <col min="14845" max="14845" width="29.7545454545455" style="82" customWidth="1"/>
    <col min="14846" max="14846" width="17" style="82" customWidth="1"/>
    <col min="14847" max="14847" width="37" style="82" customWidth="1"/>
    <col min="14848" max="14848" width="17.3727272727273" style="82" customWidth="1"/>
    <col min="14849" max="15098" width="9" style="82" customWidth="1"/>
    <col min="15099" max="15099" width="29.6272727272727" style="82" customWidth="1"/>
    <col min="15100" max="15100" width="12.7545454545455" style="82"/>
    <col min="15101" max="15101" width="29.7545454545455" style="82" customWidth="1"/>
    <col min="15102" max="15102" width="17" style="82" customWidth="1"/>
    <col min="15103" max="15103" width="37" style="82" customWidth="1"/>
    <col min="15104" max="15104" width="17.3727272727273" style="82" customWidth="1"/>
    <col min="15105" max="15354" width="9" style="82" customWidth="1"/>
    <col min="15355" max="15355" width="29.6272727272727" style="82" customWidth="1"/>
    <col min="15356" max="15356" width="12.7545454545455" style="82"/>
    <col min="15357" max="15357" width="29.7545454545455" style="82" customWidth="1"/>
    <col min="15358" max="15358" width="17" style="82" customWidth="1"/>
    <col min="15359" max="15359" width="37" style="82" customWidth="1"/>
    <col min="15360" max="15360" width="17.3727272727273" style="82" customWidth="1"/>
    <col min="15361" max="15610" width="9" style="82" customWidth="1"/>
    <col min="15611" max="15611" width="29.6272727272727" style="82" customWidth="1"/>
    <col min="15612" max="15612" width="12.7545454545455" style="82"/>
    <col min="15613" max="15613" width="29.7545454545455" style="82" customWidth="1"/>
    <col min="15614" max="15614" width="17" style="82" customWidth="1"/>
    <col min="15615" max="15615" width="37" style="82" customWidth="1"/>
    <col min="15616" max="15616" width="17.3727272727273" style="82" customWidth="1"/>
    <col min="15617" max="15866" width="9" style="82" customWidth="1"/>
    <col min="15867" max="15867" width="29.6272727272727" style="82" customWidth="1"/>
    <col min="15868" max="15868" width="12.7545454545455" style="82"/>
    <col min="15869" max="15869" width="29.7545454545455" style="82" customWidth="1"/>
    <col min="15870" max="15870" width="17" style="82" customWidth="1"/>
    <col min="15871" max="15871" width="37" style="82" customWidth="1"/>
    <col min="15872" max="15872" width="17.3727272727273" style="82" customWidth="1"/>
    <col min="15873" max="16122" width="9" style="82" customWidth="1"/>
    <col min="16123" max="16123" width="29.6272727272727" style="82" customWidth="1"/>
    <col min="16124" max="16124" width="12.7545454545455" style="82"/>
    <col min="16125" max="16125" width="29.7545454545455" style="82" customWidth="1"/>
    <col min="16126" max="16126" width="17" style="82" customWidth="1"/>
    <col min="16127" max="16127" width="37" style="82" customWidth="1"/>
    <col min="16128" max="16128" width="17.3727272727273" style="82" customWidth="1"/>
    <col min="16129" max="16378" width="9" style="82" customWidth="1"/>
    <col min="16379" max="16379" width="29.6272727272727" style="82" customWidth="1"/>
    <col min="16380" max="16384" width="12.7545454545455" style="82"/>
  </cols>
  <sheetData>
    <row r="1" ht="17.5" spans="1:4">
      <c r="A1" s="85" t="s">
        <v>976</v>
      </c>
      <c r="B1" s="85"/>
      <c r="C1" s="86"/>
      <c r="D1" s="86"/>
    </row>
    <row r="2" ht="23" spans="1:8">
      <c r="A2" s="87" t="s">
        <v>977</v>
      </c>
      <c r="B2" s="87"/>
      <c r="C2" s="87"/>
      <c r="D2" s="87"/>
      <c r="E2" s="87"/>
      <c r="F2" s="87"/>
      <c r="G2" s="87"/>
      <c r="H2" s="87"/>
    </row>
    <row r="3" s="64" customFormat="1" ht="15" spans="1:8">
      <c r="A3" s="88"/>
      <c r="B3" s="89"/>
      <c r="C3" s="90"/>
      <c r="H3" s="91" t="s">
        <v>2</v>
      </c>
    </row>
    <row r="4" s="64" customFormat="1" ht="39.75" customHeight="1" spans="1:8">
      <c r="A4" s="69" t="s">
        <v>109</v>
      </c>
      <c r="B4" s="69" t="s">
        <v>195</v>
      </c>
      <c r="C4" s="71" t="s">
        <v>175</v>
      </c>
      <c r="D4" s="92" t="s">
        <v>6</v>
      </c>
      <c r="E4" s="71" t="s">
        <v>110</v>
      </c>
      <c r="F4" s="93" t="s">
        <v>195</v>
      </c>
      <c r="G4" s="71" t="s">
        <v>175</v>
      </c>
      <c r="H4" s="92" t="s">
        <v>6</v>
      </c>
    </row>
    <row r="5" s="64" customFormat="1" ht="24" customHeight="1" spans="1:8">
      <c r="A5" s="69" t="s">
        <v>11</v>
      </c>
      <c r="B5" s="94">
        <f>B6+B18</f>
        <v>1441</v>
      </c>
      <c r="C5" s="94">
        <f>C6+C18</f>
        <v>1947</v>
      </c>
      <c r="D5" s="95"/>
      <c r="E5" s="71" t="s">
        <v>11</v>
      </c>
      <c r="F5" s="96">
        <f>F6+F19</f>
        <v>1441</v>
      </c>
      <c r="G5" s="95">
        <f>G6+G18</f>
        <v>1947</v>
      </c>
      <c r="H5" s="97"/>
    </row>
    <row r="6" s="64" customFormat="1" ht="24" customHeight="1" spans="1:8">
      <c r="A6" s="98" t="s">
        <v>13</v>
      </c>
      <c r="B6" s="99">
        <f>SUM(B7:B9)</f>
        <v>1000</v>
      </c>
      <c r="C6" s="100">
        <f>SUM(C7:C10)</f>
        <v>1441</v>
      </c>
      <c r="D6" s="101">
        <f>B6/C6-1</f>
        <v>-0.306037473976405</v>
      </c>
      <c r="E6" s="102" t="s">
        <v>14</v>
      </c>
      <c r="F6" s="103">
        <f>F7+F10+F14+F16</f>
        <v>1041</v>
      </c>
      <c r="G6" s="100">
        <f>G7+G10+G14+G16</f>
        <v>1206</v>
      </c>
      <c r="H6" s="101">
        <f>F6/G6-1</f>
        <v>-0.13681592039801</v>
      </c>
    </row>
    <row r="7" s="64" customFormat="1" ht="24" customHeight="1" spans="1:8">
      <c r="A7" s="104" t="s">
        <v>153</v>
      </c>
      <c r="B7" s="105">
        <v>1000</v>
      </c>
      <c r="C7" s="106">
        <v>1000</v>
      </c>
      <c r="D7" s="107">
        <f>B7/C7-1</f>
        <v>0</v>
      </c>
      <c r="E7" s="108" t="s">
        <v>154</v>
      </c>
      <c r="F7" s="109"/>
      <c r="G7" s="110"/>
      <c r="H7" s="101"/>
    </row>
    <row r="8" s="64" customFormat="1" ht="24" customHeight="1" spans="1:8">
      <c r="A8" s="104" t="s">
        <v>155</v>
      </c>
      <c r="B8" s="105"/>
      <c r="C8" s="110"/>
      <c r="D8" s="110"/>
      <c r="E8" s="108" t="s">
        <v>156</v>
      </c>
      <c r="F8" s="109"/>
      <c r="G8" s="110"/>
      <c r="H8" s="101"/>
    </row>
    <row r="9" s="64" customFormat="1" ht="24" customHeight="1" spans="1:8">
      <c r="A9" s="104" t="s">
        <v>157</v>
      </c>
      <c r="B9" s="105"/>
      <c r="C9" s="110">
        <v>441</v>
      </c>
      <c r="D9" s="107">
        <f>B9/C9-1</f>
        <v>-1</v>
      </c>
      <c r="E9" s="108" t="s">
        <v>158</v>
      </c>
      <c r="F9" s="109"/>
      <c r="G9" s="110"/>
      <c r="H9" s="101"/>
    </row>
    <row r="10" s="64" customFormat="1" ht="24" customHeight="1" spans="1:8">
      <c r="A10" s="111" t="s">
        <v>159</v>
      </c>
      <c r="B10" s="112"/>
      <c r="C10" s="113">
        <v>0</v>
      </c>
      <c r="D10" s="110"/>
      <c r="E10" s="108" t="s">
        <v>160</v>
      </c>
      <c r="F10" s="109"/>
      <c r="G10" s="110"/>
      <c r="H10" s="101" t="s">
        <v>87</v>
      </c>
    </row>
    <row r="11" s="64" customFormat="1" ht="24" customHeight="1" spans="1:8">
      <c r="A11" s="114"/>
      <c r="B11" s="115"/>
      <c r="C11" s="116"/>
      <c r="D11" s="116"/>
      <c r="E11" s="108" t="s">
        <v>161</v>
      </c>
      <c r="F11" s="109"/>
      <c r="G11" s="110"/>
      <c r="H11" s="101" t="s">
        <v>87</v>
      </c>
    </row>
    <row r="12" s="64" customFormat="1" ht="24" customHeight="1" spans="1:8">
      <c r="A12" s="117"/>
      <c r="B12" s="118"/>
      <c r="C12" s="119"/>
      <c r="D12" s="119"/>
      <c r="E12" s="108" t="s">
        <v>162</v>
      </c>
      <c r="F12" s="109"/>
      <c r="G12" s="110"/>
      <c r="H12" s="101"/>
    </row>
    <row r="13" s="64" customFormat="1" ht="24" customHeight="1" spans="1:8">
      <c r="A13" s="120"/>
      <c r="B13" s="121"/>
      <c r="C13" s="122"/>
      <c r="D13" s="122"/>
      <c r="E13" s="108" t="s">
        <v>163</v>
      </c>
      <c r="F13" s="109"/>
      <c r="G13" s="110"/>
      <c r="H13" s="101"/>
    </row>
    <row r="14" ht="24" customHeight="1" spans="1:8">
      <c r="A14" s="123"/>
      <c r="B14" s="124"/>
      <c r="C14" s="125"/>
      <c r="D14" s="125"/>
      <c r="E14" s="108" t="s">
        <v>164</v>
      </c>
      <c r="F14" s="109"/>
      <c r="G14" s="110"/>
      <c r="H14" s="101"/>
    </row>
    <row r="15" ht="24" customHeight="1" spans="1:8">
      <c r="A15" s="123"/>
      <c r="B15" s="124"/>
      <c r="C15" s="125"/>
      <c r="D15" s="125"/>
      <c r="E15" s="108" t="s">
        <v>165</v>
      </c>
      <c r="F15" s="109"/>
      <c r="G15" s="110"/>
      <c r="H15" s="101"/>
    </row>
    <row r="16" ht="24" customHeight="1" spans="1:8">
      <c r="A16" s="123"/>
      <c r="B16" s="124"/>
      <c r="C16" s="125"/>
      <c r="D16" s="125"/>
      <c r="E16" s="108" t="s">
        <v>166</v>
      </c>
      <c r="F16" s="103">
        <f>SUM(F17)</f>
        <v>1041</v>
      </c>
      <c r="G16" s="100">
        <f>SUM(G17)</f>
        <v>1206</v>
      </c>
      <c r="H16" s="101">
        <f>F16/G16-1</f>
        <v>-0.13681592039801</v>
      </c>
    </row>
    <row r="17" ht="24" customHeight="1" spans="1:8">
      <c r="A17" s="123"/>
      <c r="B17" s="124"/>
      <c r="C17" s="125"/>
      <c r="D17" s="125"/>
      <c r="E17" s="126" t="s">
        <v>167</v>
      </c>
      <c r="F17" s="109">
        <f>600+441</f>
        <v>1041</v>
      </c>
      <c r="G17" s="110">
        <v>1206</v>
      </c>
      <c r="H17" s="101">
        <f>F17/G17-1</f>
        <v>-0.13681592039801</v>
      </c>
    </row>
    <row r="18" ht="24" customHeight="1" spans="1:8">
      <c r="A18" s="127" t="s">
        <v>86</v>
      </c>
      <c r="B18" s="128">
        <v>441</v>
      </c>
      <c r="C18" s="129">
        <v>506</v>
      </c>
      <c r="D18" s="95"/>
      <c r="E18" s="102" t="s">
        <v>88</v>
      </c>
      <c r="F18" s="96">
        <f>+F19+F20</f>
        <v>400</v>
      </c>
      <c r="G18" s="95">
        <f>G19+G20</f>
        <v>741</v>
      </c>
      <c r="H18" s="97"/>
    </row>
    <row r="19" ht="24" customHeight="1" spans="1:8">
      <c r="A19" s="130" t="s">
        <v>488</v>
      </c>
      <c r="B19" s="128">
        <v>441</v>
      </c>
      <c r="C19" s="129">
        <v>506</v>
      </c>
      <c r="D19" s="129"/>
      <c r="E19" s="131" t="s">
        <v>489</v>
      </c>
      <c r="F19" s="129">
        <v>400</v>
      </c>
      <c r="G19" s="129">
        <v>300</v>
      </c>
      <c r="H19" s="132"/>
    </row>
    <row r="20" ht="24" customHeight="1" spans="1:8">
      <c r="A20" s="133"/>
      <c r="B20" s="134"/>
      <c r="C20" s="135"/>
      <c r="D20" s="135"/>
      <c r="E20" s="131" t="s">
        <v>459</v>
      </c>
      <c r="F20" s="136"/>
      <c r="G20" s="136">
        <v>441</v>
      </c>
      <c r="H20" s="132"/>
    </row>
  </sheetData>
  <mergeCells count="2">
    <mergeCell ref="A1:B1"/>
    <mergeCell ref="A2:H2"/>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H37"/>
  <sheetViews>
    <sheetView topLeftCell="A4" workbookViewId="0">
      <selection activeCell="H6" sqref="H6"/>
    </sheetView>
  </sheetViews>
  <sheetFormatPr defaultColWidth="29.6272727272727" defaultRowHeight="14" outlineLevelCol="7"/>
  <cols>
    <col min="1" max="1" width="29.6272727272727" style="82" customWidth="1"/>
    <col min="2" max="2" width="17.7545454545455" style="791" customWidth="1"/>
    <col min="3" max="3" width="15.6272727272727" style="791" customWidth="1"/>
    <col min="4" max="4" width="14.1272727272727" style="791" customWidth="1"/>
    <col min="5" max="5" width="33.5" style="792" customWidth="1"/>
    <col min="6" max="6" width="19.1272727272727" style="793" customWidth="1"/>
    <col min="7" max="7" width="15.6272727272727" style="793" customWidth="1"/>
    <col min="8" max="8" width="15.6272727272727" style="82" customWidth="1"/>
    <col min="9" max="251" width="9" style="82" customWidth="1"/>
    <col min="252" max="16384" width="29.6272727272727" style="82"/>
  </cols>
  <sheetData>
    <row r="1" ht="17.5" spans="1:7">
      <c r="A1" s="239" t="s">
        <v>150</v>
      </c>
      <c r="B1" s="239"/>
      <c r="C1" s="239"/>
      <c r="D1" s="239"/>
      <c r="E1" s="239"/>
      <c r="F1" s="239"/>
      <c r="G1" s="239"/>
    </row>
    <row r="2" ht="23" spans="1:8">
      <c r="A2" s="240" t="s">
        <v>151</v>
      </c>
      <c r="B2" s="240"/>
      <c r="C2" s="240"/>
      <c r="D2" s="240"/>
      <c r="E2" s="240"/>
      <c r="F2" s="240"/>
      <c r="G2" s="240"/>
      <c r="H2" s="240"/>
    </row>
    <row r="3" ht="23" spans="1:8">
      <c r="A3" s="794"/>
      <c r="B3" s="794"/>
      <c r="C3" s="794"/>
      <c r="D3" s="794"/>
      <c r="E3" s="794"/>
      <c r="F3" s="795" t="s">
        <v>2</v>
      </c>
      <c r="G3" s="795"/>
      <c r="H3" s="795"/>
    </row>
    <row r="4" s="64" customFormat="1" ht="35" spans="1:8">
      <c r="A4" s="479" t="s">
        <v>3</v>
      </c>
      <c r="B4" s="70" t="s">
        <v>4</v>
      </c>
      <c r="C4" s="70" t="s">
        <v>5</v>
      </c>
      <c r="D4" s="431" t="s">
        <v>6</v>
      </c>
      <c r="E4" s="69" t="s">
        <v>152</v>
      </c>
      <c r="F4" s="70" t="s">
        <v>4</v>
      </c>
      <c r="G4" s="70" t="s">
        <v>5</v>
      </c>
      <c r="H4" s="431" t="s">
        <v>6</v>
      </c>
    </row>
    <row r="5" s="64" customFormat="1" ht="22.5" customHeight="1" spans="1:8">
      <c r="A5" s="479" t="s">
        <v>11</v>
      </c>
      <c r="B5" s="796">
        <f>B6+B19</f>
        <v>1947</v>
      </c>
      <c r="C5" s="796">
        <f>C6+C19</f>
        <v>1486</v>
      </c>
      <c r="D5" s="437" t="s">
        <v>12</v>
      </c>
      <c r="E5" s="69" t="s">
        <v>11</v>
      </c>
      <c r="F5" s="796">
        <f>F6+F19</f>
        <v>1947</v>
      </c>
      <c r="G5" s="797">
        <f>G6+G19</f>
        <v>800</v>
      </c>
      <c r="H5" s="437" t="s">
        <v>12</v>
      </c>
    </row>
    <row r="6" s="64" customFormat="1" ht="22.5" customHeight="1" spans="1:8">
      <c r="A6" s="98" t="s">
        <v>13</v>
      </c>
      <c r="B6" s="796">
        <f>B7+B8+B9+B10</f>
        <v>1441</v>
      </c>
      <c r="C6" s="796">
        <f>C7+C8+C9+C10</f>
        <v>1486</v>
      </c>
      <c r="D6" s="798">
        <f>B6/C6-1</f>
        <v>-0.0302826379542396</v>
      </c>
      <c r="E6" s="127" t="s">
        <v>14</v>
      </c>
      <c r="F6" s="796">
        <f>F17</f>
        <v>1206</v>
      </c>
      <c r="G6" s="796">
        <v>800</v>
      </c>
      <c r="H6" s="798">
        <f>F6/G6-1</f>
        <v>0.5075</v>
      </c>
    </row>
    <row r="7" s="64" customFormat="1" ht="22.5" customHeight="1" spans="1:8">
      <c r="A7" s="111" t="s">
        <v>153</v>
      </c>
      <c r="B7" s="799">
        <v>1000</v>
      </c>
      <c r="C7" s="799">
        <v>1486</v>
      </c>
      <c r="D7" s="800">
        <f>B7/C7-1</f>
        <v>-0.327052489905787</v>
      </c>
      <c r="E7" s="801" t="s">
        <v>154</v>
      </c>
      <c r="F7" s="802"/>
      <c r="G7" s="802"/>
      <c r="H7" s="802"/>
    </row>
    <row r="8" s="64" customFormat="1" ht="22.5" customHeight="1" spans="1:8">
      <c r="A8" s="111" t="s">
        <v>155</v>
      </c>
      <c r="B8" s="799"/>
      <c r="C8" s="799"/>
      <c r="D8" s="803"/>
      <c r="E8" s="801" t="s">
        <v>156</v>
      </c>
      <c r="F8" s="799"/>
      <c r="G8" s="799"/>
      <c r="H8" s="800"/>
    </row>
    <row r="9" s="64" customFormat="1" ht="22.5" customHeight="1" spans="1:8">
      <c r="A9" s="111" t="s">
        <v>157</v>
      </c>
      <c r="B9" s="799">
        <v>441</v>
      </c>
      <c r="C9" s="799"/>
      <c r="D9" s="804"/>
      <c r="E9" s="801" t="s">
        <v>158</v>
      </c>
      <c r="F9" s="804"/>
      <c r="G9" s="804">
        <v>800</v>
      </c>
      <c r="H9" s="123"/>
    </row>
    <row r="10" s="64" customFormat="1" ht="22.5" customHeight="1" spans="1:8">
      <c r="A10" s="111" t="s">
        <v>159</v>
      </c>
      <c r="B10" s="799"/>
      <c r="C10" s="799"/>
      <c r="D10" s="804"/>
      <c r="E10" s="801" t="s">
        <v>160</v>
      </c>
      <c r="F10" s="804"/>
      <c r="G10" s="804"/>
      <c r="H10" s="123"/>
    </row>
    <row r="11" s="64" customFormat="1" ht="22.5" customHeight="1" spans="1:8">
      <c r="A11" s="111"/>
      <c r="B11" s="805"/>
      <c r="C11" s="806"/>
      <c r="D11" s="804"/>
      <c r="E11" s="801" t="s">
        <v>161</v>
      </c>
      <c r="F11" s="804"/>
      <c r="G11" s="804"/>
      <c r="H11" s="123"/>
    </row>
    <row r="12" s="64" customFormat="1" ht="22.5" customHeight="1" spans="1:8">
      <c r="A12" s="807"/>
      <c r="B12" s="805"/>
      <c r="C12" s="806"/>
      <c r="D12" s="804"/>
      <c r="E12" s="801" t="s">
        <v>162</v>
      </c>
      <c r="F12" s="804"/>
      <c r="G12" s="804"/>
      <c r="H12" s="123"/>
    </row>
    <row r="13" s="64" customFormat="1" ht="22.5" customHeight="1" spans="1:8">
      <c r="A13" s="808"/>
      <c r="B13" s="805"/>
      <c r="C13" s="806"/>
      <c r="D13" s="804"/>
      <c r="E13" s="801" t="s">
        <v>163</v>
      </c>
      <c r="F13" s="804"/>
      <c r="G13" s="804"/>
      <c r="H13" s="123"/>
    </row>
    <row r="14" s="64" customFormat="1" ht="22.5" customHeight="1" spans="1:8">
      <c r="A14" s="808"/>
      <c r="B14" s="805"/>
      <c r="C14" s="806"/>
      <c r="D14" s="806"/>
      <c r="E14" s="801" t="s">
        <v>164</v>
      </c>
      <c r="F14" s="123"/>
      <c r="G14" s="123"/>
      <c r="H14" s="123"/>
    </row>
    <row r="15" s="64" customFormat="1" ht="22.5" customHeight="1" spans="1:8">
      <c r="A15" s="133"/>
      <c r="B15" s="809"/>
      <c r="C15" s="810"/>
      <c r="D15" s="810"/>
      <c r="E15" s="801" t="s">
        <v>165</v>
      </c>
      <c r="F15" s="802"/>
      <c r="G15" s="802"/>
      <c r="H15" s="802"/>
    </row>
    <row r="16" s="64" customFormat="1" ht="22.5" customHeight="1" spans="1:8">
      <c r="A16" s="133"/>
      <c r="B16" s="809"/>
      <c r="C16" s="810"/>
      <c r="D16" s="810"/>
      <c r="E16" s="801" t="s">
        <v>166</v>
      </c>
      <c r="F16" s="811">
        <f>F17</f>
        <v>1206</v>
      </c>
      <c r="G16" s="811"/>
      <c r="H16" s="798"/>
    </row>
    <row r="17" s="64" customFormat="1" ht="22.5" customHeight="1" spans="1:8">
      <c r="A17" s="133"/>
      <c r="B17" s="809"/>
      <c r="C17" s="810"/>
      <c r="D17" s="810"/>
      <c r="E17" s="801" t="s">
        <v>167</v>
      </c>
      <c r="F17" s="811">
        <v>1206</v>
      </c>
      <c r="G17" s="811"/>
      <c r="H17" s="798"/>
    </row>
    <row r="18" s="64" customFormat="1" ht="22.5" customHeight="1" spans="1:8">
      <c r="A18" s="812"/>
      <c r="B18" s="813"/>
      <c r="C18" s="814"/>
      <c r="D18" s="814"/>
      <c r="E18" s="812"/>
      <c r="F18" s="815"/>
      <c r="G18" s="123"/>
      <c r="H18" s="123"/>
    </row>
    <row r="19" s="64" customFormat="1" ht="22.5" customHeight="1" spans="1:8">
      <c r="A19" s="98" t="s">
        <v>86</v>
      </c>
      <c r="B19" s="796">
        <v>506</v>
      </c>
      <c r="C19" s="816"/>
      <c r="D19" s="814"/>
      <c r="E19" s="817" t="s">
        <v>88</v>
      </c>
      <c r="F19" s="818">
        <f>F20+F21+F22</f>
        <v>741</v>
      </c>
      <c r="G19" s="818"/>
      <c r="H19" s="819"/>
    </row>
    <row r="20" s="64" customFormat="1" ht="22.5" customHeight="1" spans="1:8">
      <c r="A20" s="639" t="s">
        <v>168</v>
      </c>
      <c r="B20" s="799"/>
      <c r="C20" s="811"/>
      <c r="D20" s="810"/>
      <c r="E20" s="801" t="s">
        <v>169</v>
      </c>
      <c r="F20" s="820">
        <v>300</v>
      </c>
      <c r="G20" s="811"/>
      <c r="H20" s="123"/>
    </row>
    <row r="21" s="64" customFormat="1" ht="22.5" customHeight="1" spans="1:8">
      <c r="A21" s="639" t="s">
        <v>170</v>
      </c>
      <c r="B21" s="799">
        <v>506</v>
      </c>
      <c r="C21" s="811"/>
      <c r="D21" s="810"/>
      <c r="E21" s="801" t="s">
        <v>171</v>
      </c>
      <c r="F21" s="820"/>
      <c r="G21" s="811"/>
      <c r="H21" s="123"/>
    </row>
    <row r="22" s="64" customFormat="1" ht="22.5" customHeight="1" spans="1:8">
      <c r="A22" s="133"/>
      <c r="B22" s="809"/>
      <c r="C22" s="810"/>
      <c r="D22" s="810"/>
      <c r="E22" s="801" t="s">
        <v>172</v>
      </c>
      <c r="F22" s="820">
        <v>441</v>
      </c>
      <c r="G22" s="811"/>
      <c r="H22" s="123"/>
    </row>
    <row r="27" spans="2:7">
      <c r="B27" s="82"/>
      <c r="C27" s="82"/>
      <c r="D27" s="82"/>
      <c r="E27" s="82"/>
      <c r="F27" s="82"/>
      <c r="G27" s="82"/>
    </row>
    <row r="28" spans="2:7">
      <c r="B28" s="82"/>
      <c r="C28" s="82"/>
      <c r="D28" s="82"/>
      <c r="E28" s="82"/>
      <c r="F28" s="82"/>
      <c r="G28" s="82"/>
    </row>
    <row r="29" spans="2:7">
      <c r="B29" s="82"/>
      <c r="C29" s="82"/>
      <c r="D29" s="82"/>
      <c r="E29" s="82"/>
      <c r="F29" s="82"/>
      <c r="G29" s="82"/>
    </row>
    <row r="30" spans="2:7">
      <c r="B30" s="82"/>
      <c r="C30" s="82"/>
      <c r="D30" s="82"/>
      <c r="E30" s="82"/>
      <c r="F30" s="82"/>
      <c r="G30" s="82"/>
    </row>
    <row r="31" spans="2:7">
      <c r="B31" s="82"/>
      <c r="C31" s="82"/>
      <c r="D31" s="82"/>
      <c r="E31" s="82"/>
      <c r="F31" s="82"/>
      <c r="G31" s="82"/>
    </row>
    <row r="32" spans="2:7">
      <c r="B32" s="82"/>
      <c r="C32" s="82"/>
      <c r="D32" s="82"/>
      <c r="E32" s="82"/>
      <c r="F32" s="82"/>
      <c r="G32" s="82"/>
    </row>
    <row r="33" s="82" customFormat="1"/>
    <row r="34" s="82" customFormat="1"/>
    <row r="35" s="82" customFormat="1"/>
    <row r="36" s="82" customFormat="1"/>
    <row r="37" s="82" customFormat="1"/>
  </sheetData>
  <mergeCells count="3">
    <mergeCell ref="A1:E1"/>
    <mergeCell ref="A2:H2"/>
    <mergeCell ref="F3:H3"/>
  </mergeCells>
  <pageMargins left="0.708661417322835" right="0.708661417322835" top="0.748031496062992" bottom="0.748031496062992" header="0.31496062992126" footer="0.31496062992126"/>
  <pageSetup paperSize="9" scale="95" fitToHeight="0" orientation="landscape"/>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34"/>
  <sheetViews>
    <sheetView workbookViewId="0">
      <selection activeCell="G18" sqref="G18"/>
    </sheetView>
  </sheetViews>
  <sheetFormatPr defaultColWidth="9" defaultRowHeight="15" outlineLevelCol="3"/>
  <cols>
    <col min="1" max="1" width="42.3727272727273" style="61" customWidth="1"/>
    <col min="2" max="2" width="17.8727272727273" style="62" customWidth="1"/>
    <col min="3" max="3" width="43.1272727272727" style="62" customWidth="1"/>
    <col min="4" max="4" width="17.3727272727273" style="62" customWidth="1"/>
    <col min="5" max="6" width="9" style="62"/>
    <col min="7" max="7" width="31.6272727272727" style="62" customWidth="1"/>
    <col min="8" max="8" width="9" style="62"/>
    <col min="9" max="9" width="31.6272727272727" style="62" customWidth="1"/>
    <col min="10" max="256" width="9" style="62"/>
    <col min="257" max="257" width="42.5" style="62" customWidth="1"/>
    <col min="258" max="258" width="16.2545454545455" style="62" customWidth="1"/>
    <col min="259" max="259" width="40" style="62" customWidth="1"/>
    <col min="260" max="260" width="17.8727272727273" style="62" customWidth="1"/>
    <col min="261" max="262" width="9" style="62"/>
    <col min="263" max="263" width="31.6272727272727" style="62" customWidth="1"/>
    <col min="264" max="264" width="9" style="62"/>
    <col min="265" max="265" width="31.6272727272727" style="62" customWidth="1"/>
    <col min="266" max="512" width="9" style="62"/>
    <col min="513" max="513" width="42.5" style="62" customWidth="1"/>
    <col min="514" max="514" width="16.2545454545455" style="62" customWidth="1"/>
    <col min="515" max="515" width="40" style="62" customWidth="1"/>
    <col min="516" max="516" width="17.8727272727273" style="62" customWidth="1"/>
    <col min="517" max="518" width="9" style="62"/>
    <col min="519" max="519" width="31.6272727272727" style="62" customWidth="1"/>
    <col min="520" max="520" width="9" style="62"/>
    <col min="521" max="521" width="31.6272727272727" style="62" customWidth="1"/>
    <col min="522" max="768" width="9" style="62"/>
    <col min="769" max="769" width="42.5" style="62" customWidth="1"/>
    <col min="770" max="770" width="16.2545454545455" style="62" customWidth="1"/>
    <col min="771" max="771" width="40" style="62" customWidth="1"/>
    <col min="772" max="772" width="17.8727272727273" style="62" customWidth="1"/>
    <col min="773" max="774" width="9" style="62"/>
    <col min="775" max="775" width="31.6272727272727" style="62" customWidth="1"/>
    <col min="776" max="776" width="9" style="62"/>
    <col min="777" max="777" width="31.6272727272727" style="62" customWidth="1"/>
    <col min="778" max="1024" width="9" style="62"/>
    <col min="1025" max="1025" width="42.5" style="62" customWidth="1"/>
    <col min="1026" max="1026" width="16.2545454545455" style="62" customWidth="1"/>
    <col min="1027" max="1027" width="40" style="62" customWidth="1"/>
    <col min="1028" max="1028" width="17.8727272727273" style="62" customWidth="1"/>
    <col min="1029" max="1030" width="9" style="62"/>
    <col min="1031" max="1031" width="31.6272727272727" style="62" customWidth="1"/>
    <col min="1032" max="1032" width="9" style="62"/>
    <col min="1033" max="1033" width="31.6272727272727" style="62" customWidth="1"/>
    <col min="1034" max="1280" width="9" style="62"/>
    <col min="1281" max="1281" width="42.5" style="62" customWidth="1"/>
    <col min="1282" max="1282" width="16.2545454545455" style="62" customWidth="1"/>
    <col min="1283" max="1283" width="40" style="62" customWidth="1"/>
    <col min="1284" max="1284" width="17.8727272727273" style="62" customWidth="1"/>
    <col min="1285" max="1286" width="9" style="62"/>
    <col min="1287" max="1287" width="31.6272727272727" style="62" customWidth="1"/>
    <col min="1288" max="1288" width="9" style="62"/>
    <col min="1289" max="1289" width="31.6272727272727" style="62" customWidth="1"/>
    <col min="1290" max="1536" width="9" style="62"/>
    <col min="1537" max="1537" width="42.5" style="62" customWidth="1"/>
    <col min="1538" max="1538" width="16.2545454545455" style="62" customWidth="1"/>
    <col min="1539" max="1539" width="40" style="62" customWidth="1"/>
    <col min="1540" max="1540" width="17.8727272727273" style="62" customWidth="1"/>
    <col min="1541" max="1542" width="9" style="62"/>
    <col min="1543" max="1543" width="31.6272727272727" style="62" customWidth="1"/>
    <col min="1544" max="1544" width="9" style="62"/>
    <col min="1545" max="1545" width="31.6272727272727" style="62" customWidth="1"/>
    <col min="1546" max="1792" width="9" style="62"/>
    <col min="1793" max="1793" width="42.5" style="62" customWidth="1"/>
    <col min="1794" max="1794" width="16.2545454545455" style="62" customWidth="1"/>
    <col min="1795" max="1795" width="40" style="62" customWidth="1"/>
    <col min="1796" max="1796" width="17.8727272727273" style="62" customWidth="1"/>
    <col min="1797" max="1798" width="9" style="62"/>
    <col min="1799" max="1799" width="31.6272727272727" style="62" customWidth="1"/>
    <col min="1800" max="1800" width="9" style="62"/>
    <col min="1801" max="1801" width="31.6272727272727" style="62" customWidth="1"/>
    <col min="1802" max="2048" width="9" style="62"/>
    <col min="2049" max="2049" width="42.5" style="62" customWidth="1"/>
    <col min="2050" max="2050" width="16.2545454545455" style="62" customWidth="1"/>
    <col min="2051" max="2051" width="40" style="62" customWidth="1"/>
    <col min="2052" max="2052" width="17.8727272727273" style="62" customWidth="1"/>
    <col min="2053" max="2054" width="9" style="62"/>
    <col min="2055" max="2055" width="31.6272727272727" style="62" customWidth="1"/>
    <col min="2056" max="2056" width="9" style="62"/>
    <col min="2057" max="2057" width="31.6272727272727" style="62" customWidth="1"/>
    <col min="2058" max="2304" width="9" style="62"/>
    <col min="2305" max="2305" width="42.5" style="62" customWidth="1"/>
    <col min="2306" max="2306" width="16.2545454545455" style="62" customWidth="1"/>
    <col min="2307" max="2307" width="40" style="62" customWidth="1"/>
    <col min="2308" max="2308" width="17.8727272727273" style="62" customWidth="1"/>
    <col min="2309" max="2310" width="9" style="62"/>
    <col min="2311" max="2311" width="31.6272727272727" style="62" customWidth="1"/>
    <col min="2312" max="2312" width="9" style="62"/>
    <col min="2313" max="2313" width="31.6272727272727" style="62" customWidth="1"/>
    <col min="2314" max="2560" width="9" style="62"/>
    <col min="2561" max="2561" width="42.5" style="62" customWidth="1"/>
    <col min="2562" max="2562" width="16.2545454545455" style="62" customWidth="1"/>
    <col min="2563" max="2563" width="40" style="62" customWidth="1"/>
    <col min="2564" max="2564" width="17.8727272727273" style="62" customWidth="1"/>
    <col min="2565" max="2566" width="9" style="62"/>
    <col min="2567" max="2567" width="31.6272727272727" style="62" customWidth="1"/>
    <col min="2568" max="2568" width="9" style="62"/>
    <col min="2569" max="2569" width="31.6272727272727" style="62" customWidth="1"/>
    <col min="2570" max="2816" width="9" style="62"/>
    <col min="2817" max="2817" width="42.5" style="62" customWidth="1"/>
    <col min="2818" max="2818" width="16.2545454545455" style="62" customWidth="1"/>
    <col min="2819" max="2819" width="40" style="62" customWidth="1"/>
    <col min="2820" max="2820" width="17.8727272727273" style="62" customWidth="1"/>
    <col min="2821" max="2822" width="9" style="62"/>
    <col min="2823" max="2823" width="31.6272727272727" style="62" customWidth="1"/>
    <col min="2824" max="2824" width="9" style="62"/>
    <col min="2825" max="2825" width="31.6272727272727" style="62" customWidth="1"/>
    <col min="2826" max="3072" width="9" style="62"/>
    <col min="3073" max="3073" width="42.5" style="62" customWidth="1"/>
    <col min="3074" max="3074" width="16.2545454545455" style="62" customWidth="1"/>
    <col min="3075" max="3075" width="40" style="62" customWidth="1"/>
    <col min="3076" max="3076" width="17.8727272727273" style="62" customWidth="1"/>
    <col min="3077" max="3078" width="9" style="62"/>
    <col min="3079" max="3079" width="31.6272727272727" style="62" customWidth="1"/>
    <col min="3080" max="3080" width="9" style="62"/>
    <col min="3081" max="3081" width="31.6272727272727" style="62" customWidth="1"/>
    <col min="3082" max="3328" width="9" style="62"/>
    <col min="3329" max="3329" width="42.5" style="62" customWidth="1"/>
    <col min="3330" max="3330" width="16.2545454545455" style="62" customWidth="1"/>
    <col min="3331" max="3331" width="40" style="62" customWidth="1"/>
    <col min="3332" max="3332" width="17.8727272727273" style="62" customWidth="1"/>
    <col min="3333" max="3334" width="9" style="62"/>
    <col min="3335" max="3335" width="31.6272727272727" style="62" customWidth="1"/>
    <col min="3336" max="3336" width="9" style="62"/>
    <col min="3337" max="3337" width="31.6272727272727" style="62" customWidth="1"/>
    <col min="3338" max="3584" width="9" style="62"/>
    <col min="3585" max="3585" width="42.5" style="62" customWidth="1"/>
    <col min="3586" max="3586" width="16.2545454545455" style="62" customWidth="1"/>
    <col min="3587" max="3587" width="40" style="62" customWidth="1"/>
    <col min="3588" max="3588" width="17.8727272727273" style="62" customWidth="1"/>
    <col min="3589" max="3590" width="9" style="62"/>
    <col min="3591" max="3591" width="31.6272727272727" style="62" customWidth="1"/>
    <col min="3592" max="3592" width="9" style="62"/>
    <col min="3593" max="3593" width="31.6272727272727" style="62" customWidth="1"/>
    <col min="3594" max="3840" width="9" style="62"/>
    <col min="3841" max="3841" width="42.5" style="62" customWidth="1"/>
    <col min="3842" max="3842" width="16.2545454545455" style="62" customWidth="1"/>
    <col min="3843" max="3843" width="40" style="62" customWidth="1"/>
    <col min="3844" max="3844" width="17.8727272727273" style="62" customWidth="1"/>
    <col min="3845" max="3846" width="9" style="62"/>
    <col min="3847" max="3847" width="31.6272727272727" style="62" customWidth="1"/>
    <col min="3848" max="3848" width="9" style="62"/>
    <col min="3849" max="3849" width="31.6272727272727" style="62" customWidth="1"/>
    <col min="3850" max="4096" width="9" style="62"/>
    <col min="4097" max="4097" width="42.5" style="62" customWidth="1"/>
    <col min="4098" max="4098" width="16.2545454545455" style="62" customWidth="1"/>
    <col min="4099" max="4099" width="40" style="62" customWidth="1"/>
    <col min="4100" max="4100" width="17.8727272727273" style="62" customWidth="1"/>
    <col min="4101" max="4102" width="9" style="62"/>
    <col min="4103" max="4103" width="31.6272727272727" style="62" customWidth="1"/>
    <col min="4104" max="4104" width="9" style="62"/>
    <col min="4105" max="4105" width="31.6272727272727" style="62" customWidth="1"/>
    <col min="4106" max="4352" width="9" style="62"/>
    <col min="4353" max="4353" width="42.5" style="62" customWidth="1"/>
    <col min="4354" max="4354" width="16.2545454545455" style="62" customWidth="1"/>
    <col min="4355" max="4355" width="40" style="62" customWidth="1"/>
    <col min="4356" max="4356" width="17.8727272727273" style="62" customWidth="1"/>
    <col min="4357" max="4358" width="9" style="62"/>
    <col min="4359" max="4359" width="31.6272727272727" style="62" customWidth="1"/>
    <col min="4360" max="4360" width="9" style="62"/>
    <col min="4361" max="4361" width="31.6272727272727" style="62" customWidth="1"/>
    <col min="4362" max="4608" width="9" style="62"/>
    <col min="4609" max="4609" width="42.5" style="62" customWidth="1"/>
    <col min="4610" max="4610" width="16.2545454545455" style="62" customWidth="1"/>
    <col min="4611" max="4611" width="40" style="62" customWidth="1"/>
    <col min="4612" max="4612" width="17.8727272727273" style="62" customWidth="1"/>
    <col min="4613" max="4614" width="9" style="62"/>
    <col min="4615" max="4615" width="31.6272727272727" style="62" customWidth="1"/>
    <col min="4616" max="4616" width="9" style="62"/>
    <col min="4617" max="4617" width="31.6272727272727" style="62" customWidth="1"/>
    <col min="4618" max="4864" width="9" style="62"/>
    <col min="4865" max="4865" width="42.5" style="62" customWidth="1"/>
    <col min="4866" max="4866" width="16.2545454545455" style="62" customWidth="1"/>
    <col min="4867" max="4867" width="40" style="62" customWidth="1"/>
    <col min="4868" max="4868" width="17.8727272727273" style="62" customWidth="1"/>
    <col min="4869" max="4870" width="9" style="62"/>
    <col min="4871" max="4871" width="31.6272727272727" style="62" customWidth="1"/>
    <col min="4872" max="4872" width="9" style="62"/>
    <col min="4873" max="4873" width="31.6272727272727" style="62" customWidth="1"/>
    <col min="4874" max="5120" width="9" style="62"/>
    <col min="5121" max="5121" width="42.5" style="62" customWidth="1"/>
    <col min="5122" max="5122" width="16.2545454545455" style="62" customWidth="1"/>
    <col min="5123" max="5123" width="40" style="62" customWidth="1"/>
    <col min="5124" max="5124" width="17.8727272727273" style="62" customWidth="1"/>
    <col min="5125" max="5126" width="9" style="62"/>
    <col min="5127" max="5127" width="31.6272727272727" style="62" customWidth="1"/>
    <col min="5128" max="5128" width="9" style="62"/>
    <col min="5129" max="5129" width="31.6272727272727" style="62" customWidth="1"/>
    <col min="5130" max="5376" width="9" style="62"/>
    <col min="5377" max="5377" width="42.5" style="62" customWidth="1"/>
    <col min="5378" max="5378" width="16.2545454545455" style="62" customWidth="1"/>
    <col min="5379" max="5379" width="40" style="62" customWidth="1"/>
    <col min="5380" max="5380" width="17.8727272727273" style="62" customWidth="1"/>
    <col min="5381" max="5382" width="9" style="62"/>
    <col min="5383" max="5383" width="31.6272727272727" style="62" customWidth="1"/>
    <col min="5384" max="5384" width="9" style="62"/>
    <col min="5385" max="5385" width="31.6272727272727" style="62" customWidth="1"/>
    <col min="5386" max="5632" width="9" style="62"/>
    <col min="5633" max="5633" width="42.5" style="62" customWidth="1"/>
    <col min="5634" max="5634" width="16.2545454545455" style="62" customWidth="1"/>
    <col min="5635" max="5635" width="40" style="62" customWidth="1"/>
    <col min="5636" max="5636" width="17.8727272727273" style="62" customWidth="1"/>
    <col min="5637" max="5638" width="9" style="62"/>
    <col min="5639" max="5639" width="31.6272727272727" style="62" customWidth="1"/>
    <col min="5640" max="5640" width="9" style="62"/>
    <col min="5641" max="5641" width="31.6272727272727" style="62" customWidth="1"/>
    <col min="5642" max="5888" width="9" style="62"/>
    <col min="5889" max="5889" width="42.5" style="62" customWidth="1"/>
    <col min="5890" max="5890" width="16.2545454545455" style="62" customWidth="1"/>
    <col min="5891" max="5891" width="40" style="62" customWidth="1"/>
    <col min="5892" max="5892" width="17.8727272727273" style="62" customWidth="1"/>
    <col min="5893" max="5894" width="9" style="62"/>
    <col min="5895" max="5895" width="31.6272727272727" style="62" customWidth="1"/>
    <col min="5896" max="5896" width="9" style="62"/>
    <col min="5897" max="5897" width="31.6272727272727" style="62" customWidth="1"/>
    <col min="5898" max="6144" width="9" style="62"/>
    <col min="6145" max="6145" width="42.5" style="62" customWidth="1"/>
    <col min="6146" max="6146" width="16.2545454545455" style="62" customWidth="1"/>
    <col min="6147" max="6147" width="40" style="62" customWidth="1"/>
    <col min="6148" max="6148" width="17.8727272727273" style="62" customWidth="1"/>
    <col min="6149" max="6150" width="9" style="62"/>
    <col min="6151" max="6151" width="31.6272727272727" style="62" customWidth="1"/>
    <col min="6152" max="6152" width="9" style="62"/>
    <col min="6153" max="6153" width="31.6272727272727" style="62" customWidth="1"/>
    <col min="6154" max="6400" width="9" style="62"/>
    <col min="6401" max="6401" width="42.5" style="62" customWidth="1"/>
    <col min="6402" max="6402" width="16.2545454545455" style="62" customWidth="1"/>
    <col min="6403" max="6403" width="40" style="62" customWidth="1"/>
    <col min="6404" max="6404" width="17.8727272727273" style="62" customWidth="1"/>
    <col min="6405" max="6406" width="9" style="62"/>
    <col min="6407" max="6407" width="31.6272727272727" style="62" customWidth="1"/>
    <col min="6408" max="6408" width="9" style="62"/>
    <col min="6409" max="6409" width="31.6272727272727" style="62" customWidth="1"/>
    <col min="6410" max="6656" width="9" style="62"/>
    <col min="6657" max="6657" width="42.5" style="62" customWidth="1"/>
    <col min="6658" max="6658" width="16.2545454545455" style="62" customWidth="1"/>
    <col min="6659" max="6659" width="40" style="62" customWidth="1"/>
    <col min="6660" max="6660" width="17.8727272727273" style="62" customWidth="1"/>
    <col min="6661" max="6662" width="9" style="62"/>
    <col min="6663" max="6663" width="31.6272727272727" style="62" customWidth="1"/>
    <col min="6664" max="6664" width="9" style="62"/>
    <col min="6665" max="6665" width="31.6272727272727" style="62" customWidth="1"/>
    <col min="6666" max="6912" width="9" style="62"/>
    <col min="6913" max="6913" width="42.5" style="62" customWidth="1"/>
    <col min="6914" max="6914" width="16.2545454545455" style="62" customWidth="1"/>
    <col min="6915" max="6915" width="40" style="62" customWidth="1"/>
    <col min="6916" max="6916" width="17.8727272727273" style="62" customWidth="1"/>
    <col min="6917" max="6918" width="9" style="62"/>
    <col min="6919" max="6919" width="31.6272727272727" style="62" customWidth="1"/>
    <col min="6920" max="6920" width="9" style="62"/>
    <col min="6921" max="6921" width="31.6272727272727" style="62" customWidth="1"/>
    <col min="6922" max="7168" width="9" style="62"/>
    <col min="7169" max="7169" width="42.5" style="62" customWidth="1"/>
    <col min="7170" max="7170" width="16.2545454545455" style="62" customWidth="1"/>
    <col min="7171" max="7171" width="40" style="62" customWidth="1"/>
    <col min="7172" max="7172" width="17.8727272727273" style="62" customWidth="1"/>
    <col min="7173" max="7174" width="9" style="62"/>
    <col min="7175" max="7175" width="31.6272727272727" style="62" customWidth="1"/>
    <col min="7176" max="7176" width="9" style="62"/>
    <col min="7177" max="7177" width="31.6272727272727" style="62" customWidth="1"/>
    <col min="7178" max="7424" width="9" style="62"/>
    <col min="7425" max="7425" width="42.5" style="62" customWidth="1"/>
    <col min="7426" max="7426" width="16.2545454545455" style="62" customWidth="1"/>
    <col min="7427" max="7427" width="40" style="62" customWidth="1"/>
    <col min="7428" max="7428" width="17.8727272727273" style="62" customWidth="1"/>
    <col min="7429" max="7430" width="9" style="62"/>
    <col min="7431" max="7431" width="31.6272727272727" style="62" customWidth="1"/>
    <col min="7432" max="7432" width="9" style="62"/>
    <col min="7433" max="7433" width="31.6272727272727" style="62" customWidth="1"/>
    <col min="7434" max="7680" width="9" style="62"/>
    <col min="7681" max="7681" width="42.5" style="62" customWidth="1"/>
    <col min="7682" max="7682" width="16.2545454545455" style="62" customWidth="1"/>
    <col min="7683" max="7683" width="40" style="62" customWidth="1"/>
    <col min="7684" max="7684" width="17.8727272727273" style="62" customWidth="1"/>
    <col min="7685" max="7686" width="9" style="62"/>
    <col min="7687" max="7687" width="31.6272727272727" style="62" customWidth="1"/>
    <col min="7688" max="7688" width="9" style="62"/>
    <col min="7689" max="7689" width="31.6272727272727" style="62" customWidth="1"/>
    <col min="7690" max="7936" width="9" style="62"/>
    <col min="7937" max="7937" width="42.5" style="62" customWidth="1"/>
    <col min="7938" max="7938" width="16.2545454545455" style="62" customWidth="1"/>
    <col min="7939" max="7939" width="40" style="62" customWidth="1"/>
    <col min="7940" max="7940" width="17.8727272727273" style="62" customWidth="1"/>
    <col min="7941" max="7942" width="9" style="62"/>
    <col min="7943" max="7943" width="31.6272727272727" style="62" customWidth="1"/>
    <col min="7944" max="7944" width="9" style="62"/>
    <col min="7945" max="7945" width="31.6272727272727" style="62" customWidth="1"/>
    <col min="7946" max="8192" width="9" style="62"/>
    <col min="8193" max="8193" width="42.5" style="62" customWidth="1"/>
    <col min="8194" max="8194" width="16.2545454545455" style="62" customWidth="1"/>
    <col min="8195" max="8195" width="40" style="62" customWidth="1"/>
    <col min="8196" max="8196" width="17.8727272727273" style="62" customWidth="1"/>
    <col min="8197" max="8198" width="9" style="62"/>
    <col min="8199" max="8199" width="31.6272727272727" style="62" customWidth="1"/>
    <col min="8200" max="8200" width="9" style="62"/>
    <col min="8201" max="8201" width="31.6272727272727" style="62" customWidth="1"/>
    <col min="8202" max="8448" width="9" style="62"/>
    <col min="8449" max="8449" width="42.5" style="62" customWidth="1"/>
    <col min="8450" max="8450" width="16.2545454545455" style="62" customWidth="1"/>
    <col min="8451" max="8451" width="40" style="62" customWidth="1"/>
    <col min="8452" max="8452" width="17.8727272727273" style="62" customWidth="1"/>
    <col min="8453" max="8454" width="9" style="62"/>
    <col min="8455" max="8455" width="31.6272727272727" style="62" customWidth="1"/>
    <col min="8456" max="8456" width="9" style="62"/>
    <col min="8457" max="8457" width="31.6272727272727" style="62" customWidth="1"/>
    <col min="8458" max="8704" width="9" style="62"/>
    <col min="8705" max="8705" width="42.5" style="62" customWidth="1"/>
    <col min="8706" max="8706" width="16.2545454545455" style="62" customWidth="1"/>
    <col min="8707" max="8707" width="40" style="62" customWidth="1"/>
    <col min="8708" max="8708" width="17.8727272727273" style="62" customWidth="1"/>
    <col min="8709" max="8710" width="9" style="62"/>
    <col min="8711" max="8711" width="31.6272727272727" style="62" customWidth="1"/>
    <col min="8712" max="8712" width="9" style="62"/>
    <col min="8713" max="8713" width="31.6272727272727" style="62" customWidth="1"/>
    <col min="8714" max="8960" width="9" style="62"/>
    <col min="8961" max="8961" width="42.5" style="62" customWidth="1"/>
    <col min="8962" max="8962" width="16.2545454545455" style="62" customWidth="1"/>
    <col min="8963" max="8963" width="40" style="62" customWidth="1"/>
    <col min="8964" max="8964" width="17.8727272727273" style="62" customWidth="1"/>
    <col min="8965" max="8966" width="9" style="62"/>
    <col min="8967" max="8967" width="31.6272727272727" style="62" customWidth="1"/>
    <col min="8968" max="8968" width="9" style="62"/>
    <col min="8969" max="8969" width="31.6272727272727" style="62" customWidth="1"/>
    <col min="8970" max="9216" width="9" style="62"/>
    <col min="9217" max="9217" width="42.5" style="62" customWidth="1"/>
    <col min="9218" max="9218" width="16.2545454545455" style="62" customWidth="1"/>
    <col min="9219" max="9219" width="40" style="62" customWidth="1"/>
    <col min="9220" max="9220" width="17.8727272727273" style="62" customWidth="1"/>
    <col min="9221" max="9222" width="9" style="62"/>
    <col min="9223" max="9223" width="31.6272727272727" style="62" customWidth="1"/>
    <col min="9224" max="9224" width="9" style="62"/>
    <col min="9225" max="9225" width="31.6272727272727" style="62" customWidth="1"/>
    <col min="9226" max="9472" width="9" style="62"/>
    <col min="9473" max="9473" width="42.5" style="62" customWidth="1"/>
    <col min="9474" max="9474" width="16.2545454545455" style="62" customWidth="1"/>
    <col min="9475" max="9475" width="40" style="62" customWidth="1"/>
    <col min="9476" max="9476" width="17.8727272727273" style="62" customWidth="1"/>
    <col min="9477" max="9478" width="9" style="62"/>
    <col min="9479" max="9479" width="31.6272727272727" style="62" customWidth="1"/>
    <col min="9480" max="9480" width="9" style="62"/>
    <col min="9481" max="9481" width="31.6272727272727" style="62" customWidth="1"/>
    <col min="9482" max="9728" width="9" style="62"/>
    <col min="9729" max="9729" width="42.5" style="62" customWidth="1"/>
    <col min="9730" max="9730" width="16.2545454545455" style="62" customWidth="1"/>
    <col min="9731" max="9731" width="40" style="62" customWidth="1"/>
    <col min="9732" max="9732" width="17.8727272727273" style="62" customWidth="1"/>
    <col min="9733" max="9734" width="9" style="62"/>
    <col min="9735" max="9735" width="31.6272727272727" style="62" customWidth="1"/>
    <col min="9736" max="9736" width="9" style="62"/>
    <col min="9737" max="9737" width="31.6272727272727" style="62" customWidth="1"/>
    <col min="9738" max="9984" width="9" style="62"/>
    <col min="9985" max="9985" width="42.5" style="62" customWidth="1"/>
    <col min="9986" max="9986" width="16.2545454545455" style="62" customWidth="1"/>
    <col min="9987" max="9987" width="40" style="62" customWidth="1"/>
    <col min="9988" max="9988" width="17.8727272727273" style="62" customWidth="1"/>
    <col min="9989" max="9990" width="9" style="62"/>
    <col min="9991" max="9991" width="31.6272727272727" style="62" customWidth="1"/>
    <col min="9992" max="9992" width="9" style="62"/>
    <col min="9993" max="9993" width="31.6272727272727" style="62" customWidth="1"/>
    <col min="9994" max="10240" width="9" style="62"/>
    <col min="10241" max="10241" width="42.5" style="62" customWidth="1"/>
    <col min="10242" max="10242" width="16.2545454545455" style="62" customWidth="1"/>
    <col min="10243" max="10243" width="40" style="62" customWidth="1"/>
    <col min="10244" max="10244" width="17.8727272727273" style="62" customWidth="1"/>
    <col min="10245" max="10246" width="9" style="62"/>
    <col min="10247" max="10247" width="31.6272727272727" style="62" customWidth="1"/>
    <col min="10248" max="10248" width="9" style="62"/>
    <col min="10249" max="10249" width="31.6272727272727" style="62" customWidth="1"/>
    <col min="10250" max="10496" width="9" style="62"/>
    <col min="10497" max="10497" width="42.5" style="62" customWidth="1"/>
    <col min="10498" max="10498" width="16.2545454545455" style="62" customWidth="1"/>
    <col min="10499" max="10499" width="40" style="62" customWidth="1"/>
    <col min="10500" max="10500" width="17.8727272727273" style="62" customWidth="1"/>
    <col min="10501" max="10502" width="9" style="62"/>
    <col min="10503" max="10503" width="31.6272727272727" style="62" customWidth="1"/>
    <col min="10504" max="10504" width="9" style="62"/>
    <col min="10505" max="10505" width="31.6272727272727" style="62" customWidth="1"/>
    <col min="10506" max="10752" width="9" style="62"/>
    <col min="10753" max="10753" width="42.5" style="62" customWidth="1"/>
    <col min="10754" max="10754" width="16.2545454545455" style="62" customWidth="1"/>
    <col min="10755" max="10755" width="40" style="62" customWidth="1"/>
    <col min="10756" max="10756" width="17.8727272727273" style="62" customWidth="1"/>
    <col min="10757" max="10758" width="9" style="62"/>
    <col min="10759" max="10759" width="31.6272727272727" style="62" customWidth="1"/>
    <col min="10760" max="10760" width="9" style="62"/>
    <col min="10761" max="10761" width="31.6272727272727" style="62" customWidth="1"/>
    <col min="10762" max="11008" width="9" style="62"/>
    <col min="11009" max="11009" width="42.5" style="62" customWidth="1"/>
    <col min="11010" max="11010" width="16.2545454545455" style="62" customWidth="1"/>
    <col min="11011" max="11011" width="40" style="62" customWidth="1"/>
    <col min="11012" max="11012" width="17.8727272727273" style="62" customWidth="1"/>
    <col min="11013" max="11014" width="9" style="62"/>
    <col min="11015" max="11015" width="31.6272727272727" style="62" customWidth="1"/>
    <col min="11016" max="11016" width="9" style="62"/>
    <col min="11017" max="11017" width="31.6272727272727" style="62" customWidth="1"/>
    <col min="11018" max="11264" width="9" style="62"/>
    <col min="11265" max="11265" width="42.5" style="62" customWidth="1"/>
    <col min="11266" max="11266" width="16.2545454545455" style="62" customWidth="1"/>
    <col min="11267" max="11267" width="40" style="62" customWidth="1"/>
    <col min="11268" max="11268" width="17.8727272727273" style="62" customWidth="1"/>
    <col min="11269" max="11270" width="9" style="62"/>
    <col min="11271" max="11271" width="31.6272727272727" style="62" customWidth="1"/>
    <col min="11272" max="11272" width="9" style="62"/>
    <col min="11273" max="11273" width="31.6272727272727" style="62" customWidth="1"/>
    <col min="11274" max="11520" width="9" style="62"/>
    <col min="11521" max="11521" width="42.5" style="62" customWidth="1"/>
    <col min="11522" max="11522" width="16.2545454545455" style="62" customWidth="1"/>
    <col min="11523" max="11523" width="40" style="62" customWidth="1"/>
    <col min="11524" max="11524" width="17.8727272727273" style="62" customWidth="1"/>
    <col min="11525" max="11526" width="9" style="62"/>
    <col min="11527" max="11527" width="31.6272727272727" style="62" customWidth="1"/>
    <col min="11528" max="11528" width="9" style="62"/>
    <col min="11529" max="11529" width="31.6272727272727" style="62" customWidth="1"/>
    <col min="11530" max="11776" width="9" style="62"/>
    <col min="11777" max="11777" width="42.5" style="62" customWidth="1"/>
    <col min="11778" max="11778" width="16.2545454545455" style="62" customWidth="1"/>
    <col min="11779" max="11779" width="40" style="62" customWidth="1"/>
    <col min="11780" max="11780" width="17.8727272727273" style="62" customWidth="1"/>
    <col min="11781" max="11782" width="9" style="62"/>
    <col min="11783" max="11783" width="31.6272727272727" style="62" customWidth="1"/>
    <col min="11784" max="11784" width="9" style="62"/>
    <col min="11785" max="11785" width="31.6272727272727" style="62" customWidth="1"/>
    <col min="11786" max="12032" width="9" style="62"/>
    <col min="12033" max="12033" width="42.5" style="62" customWidth="1"/>
    <col min="12034" max="12034" width="16.2545454545455" style="62" customWidth="1"/>
    <col min="12035" max="12035" width="40" style="62" customWidth="1"/>
    <col min="12036" max="12036" width="17.8727272727273" style="62" customWidth="1"/>
    <col min="12037" max="12038" width="9" style="62"/>
    <col min="12039" max="12039" width="31.6272727272727" style="62" customWidth="1"/>
    <col min="12040" max="12040" width="9" style="62"/>
    <col min="12041" max="12041" width="31.6272727272727" style="62" customWidth="1"/>
    <col min="12042" max="12288" width="9" style="62"/>
    <col min="12289" max="12289" width="42.5" style="62" customWidth="1"/>
    <col min="12290" max="12290" width="16.2545454545455" style="62" customWidth="1"/>
    <col min="12291" max="12291" width="40" style="62" customWidth="1"/>
    <col min="12292" max="12292" width="17.8727272727273" style="62" customWidth="1"/>
    <col min="12293" max="12294" width="9" style="62"/>
    <col min="12295" max="12295" width="31.6272727272727" style="62" customWidth="1"/>
    <col min="12296" max="12296" width="9" style="62"/>
    <col min="12297" max="12297" width="31.6272727272727" style="62" customWidth="1"/>
    <col min="12298" max="12544" width="9" style="62"/>
    <col min="12545" max="12545" width="42.5" style="62" customWidth="1"/>
    <col min="12546" max="12546" width="16.2545454545455" style="62" customWidth="1"/>
    <col min="12547" max="12547" width="40" style="62" customWidth="1"/>
    <col min="12548" max="12548" width="17.8727272727273" style="62" customWidth="1"/>
    <col min="12549" max="12550" width="9" style="62"/>
    <col min="12551" max="12551" width="31.6272727272727" style="62" customWidth="1"/>
    <col min="12552" max="12552" width="9" style="62"/>
    <col min="12553" max="12553" width="31.6272727272727" style="62" customWidth="1"/>
    <col min="12554" max="12800" width="9" style="62"/>
    <col min="12801" max="12801" width="42.5" style="62" customWidth="1"/>
    <col min="12802" max="12802" width="16.2545454545455" style="62" customWidth="1"/>
    <col min="12803" max="12803" width="40" style="62" customWidth="1"/>
    <col min="12804" max="12804" width="17.8727272727273" style="62" customWidth="1"/>
    <col min="12805" max="12806" width="9" style="62"/>
    <col min="12807" max="12807" width="31.6272727272727" style="62" customWidth="1"/>
    <col min="12808" max="12808" width="9" style="62"/>
    <col min="12809" max="12809" width="31.6272727272727" style="62" customWidth="1"/>
    <col min="12810" max="13056" width="9" style="62"/>
    <col min="13057" max="13057" width="42.5" style="62" customWidth="1"/>
    <col min="13058" max="13058" width="16.2545454545455" style="62" customWidth="1"/>
    <col min="13059" max="13059" width="40" style="62" customWidth="1"/>
    <col min="13060" max="13060" width="17.8727272727273" style="62" customWidth="1"/>
    <col min="13061" max="13062" width="9" style="62"/>
    <col min="13063" max="13063" width="31.6272727272727" style="62" customWidth="1"/>
    <col min="13064" max="13064" width="9" style="62"/>
    <col min="13065" max="13065" width="31.6272727272727" style="62" customWidth="1"/>
    <col min="13066" max="13312" width="9" style="62"/>
    <col min="13313" max="13313" width="42.5" style="62" customWidth="1"/>
    <col min="13314" max="13314" width="16.2545454545455" style="62" customWidth="1"/>
    <col min="13315" max="13315" width="40" style="62" customWidth="1"/>
    <col min="13316" max="13316" width="17.8727272727273" style="62" customWidth="1"/>
    <col min="13317" max="13318" width="9" style="62"/>
    <col min="13319" max="13319" width="31.6272727272727" style="62" customWidth="1"/>
    <col min="13320" max="13320" width="9" style="62"/>
    <col min="13321" max="13321" width="31.6272727272727" style="62" customWidth="1"/>
    <col min="13322" max="13568" width="9" style="62"/>
    <col min="13569" max="13569" width="42.5" style="62" customWidth="1"/>
    <col min="13570" max="13570" width="16.2545454545455" style="62" customWidth="1"/>
    <col min="13571" max="13571" width="40" style="62" customWidth="1"/>
    <col min="13572" max="13572" width="17.8727272727273" style="62" customWidth="1"/>
    <col min="13573" max="13574" width="9" style="62"/>
    <col min="13575" max="13575" width="31.6272727272727" style="62" customWidth="1"/>
    <col min="13576" max="13576" width="9" style="62"/>
    <col min="13577" max="13577" width="31.6272727272727" style="62" customWidth="1"/>
    <col min="13578" max="13824" width="9" style="62"/>
    <col min="13825" max="13825" width="42.5" style="62" customWidth="1"/>
    <col min="13826" max="13826" width="16.2545454545455" style="62" customWidth="1"/>
    <col min="13827" max="13827" width="40" style="62" customWidth="1"/>
    <col min="13828" max="13828" width="17.8727272727273" style="62" customWidth="1"/>
    <col min="13829" max="13830" width="9" style="62"/>
    <col min="13831" max="13831" width="31.6272727272727" style="62" customWidth="1"/>
    <col min="13832" max="13832" width="9" style="62"/>
    <col min="13833" max="13833" width="31.6272727272727" style="62" customWidth="1"/>
    <col min="13834" max="14080" width="9" style="62"/>
    <col min="14081" max="14081" width="42.5" style="62" customWidth="1"/>
    <col min="14082" max="14082" width="16.2545454545455" style="62" customWidth="1"/>
    <col min="14083" max="14083" width="40" style="62" customWidth="1"/>
    <col min="14084" max="14084" width="17.8727272727273" style="62" customWidth="1"/>
    <col min="14085" max="14086" width="9" style="62"/>
    <col min="14087" max="14087" width="31.6272727272727" style="62" customWidth="1"/>
    <col min="14088" max="14088" width="9" style="62"/>
    <col min="14089" max="14089" width="31.6272727272727" style="62" customWidth="1"/>
    <col min="14090" max="14336" width="9" style="62"/>
    <col min="14337" max="14337" width="42.5" style="62" customWidth="1"/>
    <col min="14338" max="14338" width="16.2545454545455" style="62" customWidth="1"/>
    <col min="14339" max="14339" width="40" style="62" customWidth="1"/>
    <col min="14340" max="14340" width="17.8727272727273" style="62" customWidth="1"/>
    <col min="14341" max="14342" width="9" style="62"/>
    <col min="14343" max="14343" width="31.6272727272727" style="62" customWidth="1"/>
    <col min="14344" max="14344" width="9" style="62"/>
    <col min="14345" max="14345" width="31.6272727272727" style="62" customWidth="1"/>
    <col min="14346" max="14592" width="9" style="62"/>
    <col min="14593" max="14593" width="42.5" style="62" customWidth="1"/>
    <col min="14594" max="14594" width="16.2545454545455" style="62" customWidth="1"/>
    <col min="14595" max="14595" width="40" style="62" customWidth="1"/>
    <col min="14596" max="14596" width="17.8727272727273" style="62" customWidth="1"/>
    <col min="14597" max="14598" width="9" style="62"/>
    <col min="14599" max="14599" width="31.6272727272727" style="62" customWidth="1"/>
    <col min="14600" max="14600" width="9" style="62"/>
    <col min="14601" max="14601" width="31.6272727272727" style="62" customWidth="1"/>
    <col min="14602" max="14848" width="9" style="62"/>
    <col min="14849" max="14849" width="42.5" style="62" customWidth="1"/>
    <col min="14850" max="14850" width="16.2545454545455" style="62" customWidth="1"/>
    <col min="14851" max="14851" width="40" style="62" customWidth="1"/>
    <col min="14852" max="14852" width="17.8727272727273" style="62" customWidth="1"/>
    <col min="14853" max="14854" width="9" style="62"/>
    <col min="14855" max="14855" width="31.6272727272727" style="62" customWidth="1"/>
    <col min="14856" max="14856" width="9" style="62"/>
    <col min="14857" max="14857" width="31.6272727272727" style="62" customWidth="1"/>
    <col min="14858" max="15104" width="9" style="62"/>
    <col min="15105" max="15105" width="42.5" style="62" customWidth="1"/>
    <col min="15106" max="15106" width="16.2545454545455" style="62" customWidth="1"/>
    <col min="15107" max="15107" width="40" style="62" customWidth="1"/>
    <col min="15108" max="15108" width="17.8727272727273" style="62" customWidth="1"/>
    <col min="15109" max="15110" width="9" style="62"/>
    <col min="15111" max="15111" width="31.6272727272727" style="62" customWidth="1"/>
    <col min="15112" max="15112" width="9" style="62"/>
    <col min="15113" max="15113" width="31.6272727272727" style="62" customWidth="1"/>
    <col min="15114" max="15360" width="9" style="62"/>
    <col min="15361" max="15361" width="42.5" style="62" customWidth="1"/>
    <col min="15362" max="15362" width="16.2545454545455" style="62" customWidth="1"/>
    <col min="15363" max="15363" width="40" style="62" customWidth="1"/>
    <col min="15364" max="15364" width="17.8727272727273" style="62" customWidth="1"/>
    <col min="15365" max="15366" width="9" style="62"/>
    <col min="15367" max="15367" width="31.6272727272727" style="62" customWidth="1"/>
    <col min="15368" max="15368" width="9" style="62"/>
    <col min="15369" max="15369" width="31.6272727272727" style="62" customWidth="1"/>
    <col min="15370" max="15616" width="9" style="62"/>
    <col min="15617" max="15617" width="42.5" style="62" customWidth="1"/>
    <col min="15618" max="15618" width="16.2545454545455" style="62" customWidth="1"/>
    <col min="15619" max="15619" width="40" style="62" customWidth="1"/>
    <col min="15620" max="15620" width="17.8727272727273" style="62" customWidth="1"/>
    <col min="15621" max="15622" width="9" style="62"/>
    <col min="15623" max="15623" width="31.6272727272727" style="62" customWidth="1"/>
    <col min="15624" max="15624" width="9" style="62"/>
    <col min="15625" max="15625" width="31.6272727272727" style="62" customWidth="1"/>
    <col min="15626" max="15872" width="9" style="62"/>
    <col min="15873" max="15873" width="42.5" style="62" customWidth="1"/>
    <col min="15874" max="15874" width="16.2545454545455" style="62" customWidth="1"/>
    <col min="15875" max="15875" width="40" style="62" customWidth="1"/>
    <col min="15876" max="15876" width="17.8727272727273" style="62" customWidth="1"/>
    <col min="15877" max="15878" width="9" style="62"/>
    <col min="15879" max="15879" width="31.6272727272727" style="62" customWidth="1"/>
    <col min="15880" max="15880" width="9" style="62"/>
    <col min="15881" max="15881" width="31.6272727272727" style="62" customWidth="1"/>
    <col min="15882" max="16128" width="9" style="62"/>
    <col min="16129" max="16129" width="42.5" style="62" customWidth="1"/>
    <col min="16130" max="16130" width="16.2545454545455" style="62" customWidth="1"/>
    <col min="16131" max="16131" width="40" style="62" customWidth="1"/>
    <col min="16132" max="16132" width="17.8727272727273" style="62" customWidth="1"/>
    <col min="16133" max="16134" width="9" style="62"/>
    <col min="16135" max="16135" width="31.6272727272727" style="62" customWidth="1"/>
    <col min="16136" max="16136" width="9" style="62"/>
    <col min="16137" max="16137" width="31.6272727272727" style="62" customWidth="1"/>
    <col min="16138" max="16384" width="9" style="62"/>
  </cols>
  <sheetData>
    <row r="1" ht="17.5" spans="1:4">
      <c r="A1" s="63" t="s">
        <v>978</v>
      </c>
      <c r="B1" s="63"/>
      <c r="C1" s="64"/>
      <c r="D1" s="64"/>
    </row>
    <row r="2" ht="23" spans="1:4">
      <c r="A2" s="65" t="s">
        <v>979</v>
      </c>
      <c r="B2" s="65"/>
      <c r="C2" s="65"/>
      <c r="D2" s="65"/>
    </row>
    <row r="3" ht="17.5" spans="1:4">
      <c r="A3" s="66"/>
      <c r="B3" s="66"/>
      <c r="C3" s="67"/>
      <c r="D3" s="68" t="s">
        <v>2</v>
      </c>
    </row>
    <row r="4" ht="25.5" customHeight="1" spans="1:4">
      <c r="A4" s="69" t="s">
        <v>109</v>
      </c>
      <c r="B4" s="70" t="s">
        <v>195</v>
      </c>
      <c r="C4" s="69" t="s">
        <v>110</v>
      </c>
      <c r="D4" s="70" t="s">
        <v>195</v>
      </c>
    </row>
    <row r="5" ht="25.5" customHeight="1" spans="1:4">
      <c r="A5" s="71" t="s">
        <v>11</v>
      </c>
      <c r="B5" s="72"/>
      <c r="C5" s="71" t="s">
        <v>11</v>
      </c>
      <c r="D5" s="72"/>
    </row>
    <row r="6" ht="25.5" customHeight="1" spans="1:4">
      <c r="A6" s="73" t="s">
        <v>13</v>
      </c>
      <c r="B6" s="72"/>
      <c r="C6" s="73" t="s">
        <v>14</v>
      </c>
      <c r="D6" s="72"/>
    </row>
    <row r="7" ht="25.5" customHeight="1" spans="1:4">
      <c r="A7" s="74" t="s">
        <v>176</v>
      </c>
      <c r="B7" s="75"/>
      <c r="C7" s="74" t="s">
        <v>177</v>
      </c>
      <c r="D7" s="75"/>
    </row>
    <row r="8" ht="25.5" customHeight="1" spans="1:4">
      <c r="A8" s="76" t="s">
        <v>178</v>
      </c>
      <c r="B8" s="75"/>
      <c r="C8" s="76" t="s">
        <v>178</v>
      </c>
      <c r="D8" s="75"/>
    </row>
    <row r="9" ht="25.5" customHeight="1" spans="1:4">
      <c r="A9" s="76" t="s">
        <v>179</v>
      </c>
      <c r="B9" s="75"/>
      <c r="C9" s="76" t="s">
        <v>179</v>
      </c>
      <c r="D9" s="75"/>
    </row>
    <row r="10" ht="25.5" customHeight="1" spans="1:4">
      <c r="A10" s="76" t="s">
        <v>180</v>
      </c>
      <c r="B10" s="75"/>
      <c r="C10" s="76" t="s">
        <v>180</v>
      </c>
      <c r="D10" s="75"/>
    </row>
    <row r="11" ht="25.5" customHeight="1" spans="1:4">
      <c r="A11" s="74" t="s">
        <v>181</v>
      </c>
      <c r="B11" s="75"/>
      <c r="C11" s="74" t="s">
        <v>182</v>
      </c>
      <c r="D11" s="75"/>
    </row>
    <row r="12" ht="25.5" customHeight="1" spans="1:4">
      <c r="A12" s="76" t="s">
        <v>183</v>
      </c>
      <c r="B12" s="75"/>
      <c r="C12" s="76" t="s">
        <v>183</v>
      </c>
      <c r="D12" s="75"/>
    </row>
    <row r="13" ht="25.5" customHeight="1" spans="1:4">
      <c r="A13" s="76" t="s">
        <v>184</v>
      </c>
      <c r="B13" s="75"/>
      <c r="C13" s="76" t="s">
        <v>184</v>
      </c>
      <c r="D13" s="75"/>
    </row>
    <row r="14" ht="25.5" customHeight="1" spans="1:4">
      <c r="A14" s="74" t="s">
        <v>185</v>
      </c>
      <c r="B14" s="75"/>
      <c r="C14" s="74" t="s">
        <v>186</v>
      </c>
      <c r="D14" s="75"/>
    </row>
    <row r="15" ht="25.5" customHeight="1" spans="1:4">
      <c r="A15" s="74" t="s">
        <v>187</v>
      </c>
      <c r="B15" s="75"/>
      <c r="C15" s="74" t="s">
        <v>188</v>
      </c>
      <c r="D15" s="75"/>
    </row>
    <row r="16" ht="25.5" customHeight="1" spans="1:4">
      <c r="A16" s="77"/>
      <c r="B16" s="78"/>
      <c r="C16" s="79"/>
      <c r="D16" s="78"/>
    </row>
    <row r="17" ht="25.5" customHeight="1" spans="1:4">
      <c r="A17" s="79" t="s">
        <v>189</v>
      </c>
      <c r="B17" s="80"/>
      <c r="C17" s="74" t="s">
        <v>102</v>
      </c>
      <c r="D17" s="72"/>
    </row>
    <row r="18" ht="32.25" customHeight="1" spans="1:4">
      <c r="A18" s="81" t="s">
        <v>492</v>
      </c>
      <c r="B18" s="81"/>
      <c r="C18" s="81"/>
      <c r="D18" s="81"/>
    </row>
    <row r="19" spans="1:1">
      <c r="A19" s="62"/>
    </row>
    <row r="20" spans="1:1">
      <c r="A20" s="62"/>
    </row>
    <row r="21" spans="1:1">
      <c r="A21" s="62"/>
    </row>
    <row r="22" spans="1:1">
      <c r="A22" s="62"/>
    </row>
    <row r="23" spans="1:1">
      <c r="A23" s="62"/>
    </row>
    <row r="24" spans="1:1">
      <c r="A24" s="62"/>
    </row>
    <row r="25" spans="1:1">
      <c r="A25" s="62"/>
    </row>
    <row r="26" spans="1:1">
      <c r="A26" s="62"/>
    </row>
    <row r="27" spans="1:1">
      <c r="A27" s="62"/>
    </row>
    <row r="28" spans="1:1">
      <c r="A28" s="62"/>
    </row>
    <row r="29" spans="1:1">
      <c r="A29" s="62"/>
    </row>
    <row r="30" spans="1:1">
      <c r="A30" s="62"/>
    </row>
    <row r="31" spans="1:1">
      <c r="A31" s="62"/>
    </row>
    <row r="32" spans="1:1">
      <c r="A32" s="62"/>
    </row>
    <row r="33" spans="1:1">
      <c r="A33" s="62"/>
    </row>
    <row r="34" spans="1:1">
      <c r="A34" s="62"/>
    </row>
  </sheetData>
  <mergeCells count="4">
    <mergeCell ref="A1:B1"/>
    <mergeCell ref="A2:D2"/>
    <mergeCell ref="A3:B3"/>
    <mergeCell ref="A18:D18"/>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5"/>
  <sheetViews>
    <sheetView workbookViewId="0">
      <pane xSplit="2" ySplit="6" topLeftCell="C22" activePane="bottomRight" state="frozen"/>
      <selection/>
      <selection pane="topRight"/>
      <selection pane="bottomLeft"/>
      <selection pane="bottomRight" activeCell="H62" sqref="H62"/>
    </sheetView>
  </sheetViews>
  <sheetFormatPr defaultColWidth="10" defaultRowHeight="14" outlineLevelCol="6"/>
  <cols>
    <col min="1" max="1" width="26.1272727272727" style="29" customWidth="1"/>
    <col min="2" max="7" width="10.8727272727273" style="29" customWidth="1"/>
    <col min="8" max="9" width="9.75454545454545" style="29" customWidth="1"/>
    <col min="10" max="16384" width="10" style="29"/>
  </cols>
  <sheetData>
    <row r="1" s="27" customFormat="1" spans="1:2">
      <c r="A1" s="4" t="s">
        <v>980</v>
      </c>
      <c r="B1" s="4"/>
    </row>
    <row r="2" s="28" customFormat="1" ht="21" customHeight="1" spans="1:7">
      <c r="A2" s="30" t="s">
        <v>981</v>
      </c>
      <c r="B2" s="30"/>
      <c r="C2" s="30"/>
      <c r="D2" s="30"/>
      <c r="E2" s="30"/>
      <c r="F2" s="30"/>
      <c r="G2" s="30"/>
    </row>
    <row r="3" ht="14.75" spans="1:7">
      <c r="A3" s="35"/>
      <c r="B3" s="35"/>
      <c r="G3" s="31" t="s">
        <v>982</v>
      </c>
    </row>
    <row r="4" ht="33.75" customHeight="1" spans="1:7">
      <c r="A4" s="48" t="s">
        <v>983</v>
      </c>
      <c r="B4" s="49" t="s">
        <v>984</v>
      </c>
      <c r="C4" s="49"/>
      <c r="D4" s="49"/>
      <c r="E4" s="49" t="s">
        <v>985</v>
      </c>
      <c r="F4" s="49"/>
      <c r="G4" s="49"/>
    </row>
    <row r="5" ht="31.5" customHeight="1" spans="1:7">
      <c r="A5" s="50"/>
      <c r="B5" s="51"/>
      <c r="C5" s="49" t="s">
        <v>986</v>
      </c>
      <c r="D5" s="49" t="s">
        <v>987</v>
      </c>
      <c r="E5" s="51"/>
      <c r="F5" s="49" t="s">
        <v>986</v>
      </c>
      <c r="G5" s="49" t="s">
        <v>987</v>
      </c>
    </row>
    <row r="6" ht="36.75" customHeight="1" spans="1:7">
      <c r="A6" s="50" t="s">
        <v>988</v>
      </c>
      <c r="B6" s="49" t="s">
        <v>989</v>
      </c>
      <c r="C6" s="49" t="s">
        <v>990</v>
      </c>
      <c r="D6" s="49" t="s">
        <v>991</v>
      </c>
      <c r="E6" s="49" t="s">
        <v>992</v>
      </c>
      <c r="F6" s="49" t="s">
        <v>993</v>
      </c>
      <c r="G6" s="49" t="s">
        <v>994</v>
      </c>
    </row>
    <row r="7" ht="22.5" hidden="1" customHeight="1" spans="1:7">
      <c r="A7" s="52" t="s">
        <v>995</v>
      </c>
      <c r="B7" s="49"/>
      <c r="C7" s="49"/>
      <c r="D7" s="49"/>
      <c r="E7" s="49"/>
      <c r="F7" s="49"/>
      <c r="G7" s="49"/>
    </row>
    <row r="8" ht="20.25" hidden="1" customHeight="1" spans="1:7">
      <c r="A8" s="52" t="s">
        <v>996</v>
      </c>
      <c r="B8" s="49"/>
      <c r="C8" s="49"/>
      <c r="D8" s="49"/>
      <c r="E8" s="49"/>
      <c r="F8" s="49"/>
      <c r="G8" s="49"/>
    </row>
    <row r="9" ht="19.5" hidden="1" customHeight="1" spans="1:7">
      <c r="A9" s="52" t="s">
        <v>997</v>
      </c>
      <c r="B9" s="49"/>
      <c r="C9" s="49"/>
      <c r="D9" s="49"/>
      <c r="E9" s="49"/>
      <c r="F9" s="49"/>
      <c r="G9" s="49"/>
    </row>
    <row r="10" ht="13.5" hidden="1" customHeight="1" spans="1:7">
      <c r="A10" s="53" t="s">
        <v>998</v>
      </c>
      <c r="B10" s="54"/>
      <c r="C10" s="54"/>
      <c r="D10" s="54"/>
      <c r="E10" s="54"/>
      <c r="F10" s="54"/>
      <c r="G10" s="54"/>
    </row>
    <row r="11" ht="13.5" hidden="1" customHeight="1" spans="1:7">
      <c r="A11" s="55" t="s">
        <v>999</v>
      </c>
      <c r="B11" s="56"/>
      <c r="C11" s="56"/>
      <c r="D11" s="56"/>
      <c r="E11" s="56"/>
      <c r="F11" s="56"/>
      <c r="G11" s="56"/>
    </row>
    <row r="12" ht="13.5" hidden="1" customHeight="1" spans="1:7">
      <c r="A12" s="55" t="s">
        <v>1000</v>
      </c>
      <c r="B12" s="56"/>
      <c r="C12" s="56"/>
      <c r="D12" s="56"/>
      <c r="E12" s="56"/>
      <c r="F12" s="56"/>
      <c r="G12" s="56"/>
    </row>
    <row r="13" ht="13.5" hidden="1" customHeight="1" spans="1:7">
      <c r="A13" s="55" t="s">
        <v>1001</v>
      </c>
      <c r="B13" s="56"/>
      <c r="C13" s="56"/>
      <c r="D13" s="56"/>
      <c r="E13" s="56"/>
      <c r="F13" s="56"/>
      <c r="G13" s="56"/>
    </row>
    <row r="14" ht="13.5" hidden="1" customHeight="1" spans="1:7">
      <c r="A14" s="55" t="s">
        <v>1002</v>
      </c>
      <c r="B14" s="56"/>
      <c r="C14" s="56"/>
      <c r="D14" s="56"/>
      <c r="E14" s="56"/>
      <c r="F14" s="56"/>
      <c r="G14" s="56"/>
    </row>
    <row r="15" ht="13.5" hidden="1" customHeight="1" spans="1:7">
      <c r="A15" s="55" t="s">
        <v>1003</v>
      </c>
      <c r="B15" s="56"/>
      <c r="C15" s="56"/>
      <c r="D15" s="56"/>
      <c r="E15" s="56"/>
      <c r="F15" s="56"/>
      <c r="G15" s="56"/>
    </row>
    <row r="16" ht="13.5" hidden="1" customHeight="1" spans="1:7">
      <c r="A16" s="55" t="s">
        <v>1004</v>
      </c>
      <c r="B16" s="56"/>
      <c r="C16" s="56"/>
      <c r="D16" s="56"/>
      <c r="E16" s="56"/>
      <c r="F16" s="56"/>
      <c r="G16" s="56"/>
    </row>
    <row r="17" ht="13.5" hidden="1" customHeight="1" spans="1:7">
      <c r="A17" s="55" t="s">
        <v>1005</v>
      </c>
      <c r="B17" s="56"/>
      <c r="C17" s="56"/>
      <c r="D17" s="56"/>
      <c r="E17" s="56"/>
      <c r="F17" s="56"/>
      <c r="G17" s="56"/>
    </row>
    <row r="18" ht="13.5" hidden="1" customHeight="1" spans="1:7">
      <c r="A18" s="55" t="s">
        <v>1006</v>
      </c>
      <c r="B18" s="56"/>
      <c r="C18" s="56"/>
      <c r="D18" s="56"/>
      <c r="E18" s="56"/>
      <c r="F18" s="56"/>
      <c r="G18" s="56"/>
    </row>
    <row r="19" ht="13.5" hidden="1" customHeight="1" spans="1:7">
      <c r="A19" s="55" t="s">
        <v>1007</v>
      </c>
      <c r="B19" s="56"/>
      <c r="C19" s="56"/>
      <c r="D19" s="56"/>
      <c r="E19" s="56"/>
      <c r="F19" s="56"/>
      <c r="G19" s="56"/>
    </row>
    <row r="20" ht="13.5" hidden="1" customHeight="1" spans="1:7">
      <c r="A20" s="55" t="s">
        <v>1008</v>
      </c>
      <c r="B20" s="56"/>
      <c r="C20" s="56"/>
      <c r="D20" s="56"/>
      <c r="E20" s="56"/>
      <c r="F20" s="56"/>
      <c r="G20" s="56"/>
    </row>
    <row r="21" ht="13.5" hidden="1" customHeight="1" spans="1:7">
      <c r="A21" s="55" t="s">
        <v>1009</v>
      </c>
      <c r="B21" s="56"/>
      <c r="C21" s="56"/>
      <c r="D21" s="56"/>
      <c r="E21" s="56"/>
      <c r="F21" s="56"/>
      <c r="G21" s="56"/>
    </row>
    <row r="22" ht="13.5" hidden="1" customHeight="1" spans="1:7">
      <c r="A22" s="57" t="s">
        <v>1010</v>
      </c>
      <c r="B22" s="56"/>
      <c r="C22" s="56"/>
      <c r="D22" s="56"/>
      <c r="E22" s="56"/>
      <c r="F22" s="56"/>
      <c r="G22" s="56"/>
    </row>
    <row r="23" ht="13.5" hidden="1" customHeight="1" spans="1:7">
      <c r="A23" s="57" t="s">
        <v>1011</v>
      </c>
      <c r="B23" s="56"/>
      <c r="C23" s="56"/>
      <c r="D23" s="56"/>
      <c r="E23" s="56"/>
      <c r="F23" s="56"/>
      <c r="G23" s="56"/>
    </row>
    <row r="24" ht="13.5" hidden="1" customHeight="1" spans="1:7">
      <c r="A24" s="57" t="s">
        <v>1012</v>
      </c>
      <c r="B24" s="56"/>
      <c r="C24" s="56"/>
      <c r="D24" s="56"/>
      <c r="E24" s="56"/>
      <c r="F24" s="56"/>
      <c r="G24" s="56"/>
    </row>
    <row r="25" ht="13.5" hidden="1" customHeight="1" spans="1:7">
      <c r="A25" s="57" t="s">
        <v>1013</v>
      </c>
      <c r="B25" s="56"/>
      <c r="C25" s="56"/>
      <c r="D25" s="56"/>
      <c r="E25" s="56"/>
      <c r="F25" s="56"/>
      <c r="G25" s="56"/>
    </row>
    <row r="26" ht="13.5" hidden="1" customHeight="1" spans="1:7">
      <c r="A26" s="57" t="s">
        <v>1014</v>
      </c>
      <c r="B26" s="56"/>
      <c r="C26" s="56"/>
      <c r="D26" s="56"/>
      <c r="E26" s="56"/>
      <c r="F26" s="56"/>
      <c r="G26" s="56"/>
    </row>
    <row r="27" ht="13.5" hidden="1" customHeight="1" spans="1:7">
      <c r="A27" s="57" t="s">
        <v>1015</v>
      </c>
      <c r="B27" s="56"/>
      <c r="C27" s="56"/>
      <c r="D27" s="56"/>
      <c r="E27" s="56"/>
      <c r="F27" s="56"/>
      <c r="G27" s="56"/>
    </row>
    <row r="28" ht="13.5" hidden="1" customHeight="1" spans="1:7">
      <c r="A28" s="57" t="s">
        <v>1016</v>
      </c>
      <c r="B28" s="56"/>
      <c r="C28" s="56"/>
      <c r="D28" s="56"/>
      <c r="E28" s="56"/>
      <c r="F28" s="56"/>
      <c r="G28" s="56"/>
    </row>
    <row r="29" ht="13.5" hidden="1" customHeight="1" spans="1:7">
      <c r="A29" s="57" t="s">
        <v>1017</v>
      </c>
      <c r="B29" s="56"/>
      <c r="C29" s="56"/>
      <c r="D29" s="56"/>
      <c r="E29" s="56"/>
      <c r="F29" s="56"/>
      <c r="G29" s="56"/>
    </row>
    <row r="30" ht="13.5" hidden="1" customHeight="1" spans="1:7">
      <c r="A30" s="57" t="s">
        <v>1018</v>
      </c>
      <c r="B30" s="56"/>
      <c r="C30" s="56"/>
      <c r="D30" s="56"/>
      <c r="E30" s="56"/>
      <c r="F30" s="56"/>
      <c r="G30" s="56"/>
    </row>
    <row r="31" ht="13.5" hidden="1" customHeight="1" spans="1:7">
      <c r="A31" s="57" t="s">
        <v>1019</v>
      </c>
      <c r="B31" s="56"/>
      <c r="C31" s="56"/>
      <c r="D31" s="56"/>
      <c r="E31" s="56"/>
      <c r="F31" s="56"/>
      <c r="G31" s="56"/>
    </row>
    <row r="32" ht="13.5" hidden="1" customHeight="1" spans="1:7">
      <c r="A32" s="57" t="s">
        <v>1020</v>
      </c>
      <c r="B32" s="56"/>
      <c r="C32" s="56"/>
      <c r="D32" s="56"/>
      <c r="E32" s="56"/>
      <c r="F32" s="56"/>
      <c r="G32" s="56"/>
    </row>
    <row r="33" ht="13.5" hidden="1" customHeight="1" spans="1:7">
      <c r="A33" s="57" t="s">
        <v>1021</v>
      </c>
      <c r="B33" s="56"/>
      <c r="C33" s="56"/>
      <c r="D33" s="56"/>
      <c r="E33" s="56"/>
      <c r="F33" s="56"/>
      <c r="G33" s="56"/>
    </row>
    <row r="34" ht="13.5" hidden="1" customHeight="1" spans="1:7">
      <c r="A34" s="57" t="s">
        <v>1022</v>
      </c>
      <c r="B34" s="56"/>
      <c r="C34" s="56"/>
      <c r="D34" s="56"/>
      <c r="E34" s="56"/>
      <c r="F34" s="56"/>
      <c r="G34" s="56"/>
    </row>
    <row r="35" ht="13.5" hidden="1" customHeight="1" spans="1:7">
      <c r="A35" s="58" t="s">
        <v>1023</v>
      </c>
      <c r="B35" s="56"/>
      <c r="C35" s="56"/>
      <c r="D35" s="56"/>
      <c r="E35" s="56"/>
      <c r="F35" s="56"/>
      <c r="G35" s="56"/>
    </row>
    <row r="36" ht="13.5" hidden="1" customHeight="1" spans="1:7">
      <c r="A36" s="57" t="s">
        <v>1024</v>
      </c>
      <c r="B36" s="56"/>
      <c r="C36" s="56"/>
      <c r="D36" s="56"/>
      <c r="E36" s="56"/>
      <c r="F36" s="56"/>
      <c r="G36" s="56"/>
    </row>
    <row r="37" ht="13.5" hidden="1" customHeight="1" spans="1:7">
      <c r="A37" s="57" t="s">
        <v>1025</v>
      </c>
      <c r="B37" s="56"/>
      <c r="C37" s="56"/>
      <c r="D37" s="56"/>
      <c r="E37" s="56"/>
      <c r="F37" s="56"/>
      <c r="G37" s="56"/>
    </row>
    <row r="38" ht="13.5" hidden="1" customHeight="1" spans="1:7">
      <c r="A38" s="57" t="s">
        <v>1026</v>
      </c>
      <c r="B38" s="56"/>
      <c r="C38" s="56"/>
      <c r="D38" s="56"/>
      <c r="E38" s="56"/>
      <c r="F38" s="56"/>
      <c r="G38" s="56"/>
    </row>
    <row r="39" s="47" customFormat="1" ht="51.75" customHeight="1" spans="1:7">
      <c r="A39" s="59" t="s">
        <v>1027</v>
      </c>
      <c r="B39" s="60">
        <f>C39+D39</f>
        <v>126</v>
      </c>
      <c r="C39" s="60">
        <v>61</v>
      </c>
      <c r="D39" s="60">
        <v>65</v>
      </c>
      <c r="E39" s="60">
        <f>F39+G39</f>
        <v>125.87</v>
      </c>
      <c r="F39" s="60">
        <v>60.96</v>
      </c>
      <c r="G39" s="60">
        <v>64.91</v>
      </c>
    </row>
    <row r="40" ht="13.5" hidden="1" customHeight="1" spans="1:7">
      <c r="A40" s="57" t="s">
        <v>1028</v>
      </c>
      <c r="B40" s="56"/>
      <c r="C40" s="56"/>
      <c r="D40" s="56"/>
      <c r="E40" s="56"/>
      <c r="F40" s="56"/>
      <c r="G40" s="56"/>
    </row>
    <row r="41" ht="13.5" hidden="1" customHeight="1" spans="1:7">
      <c r="A41" s="57" t="s">
        <v>1029</v>
      </c>
      <c r="B41" s="56"/>
      <c r="C41" s="56"/>
      <c r="D41" s="56"/>
      <c r="E41" s="56"/>
      <c r="F41" s="56"/>
      <c r="G41" s="56"/>
    </row>
    <row r="42" ht="13.5" hidden="1" customHeight="1" spans="1:7">
      <c r="A42" s="57" t="s">
        <v>1030</v>
      </c>
      <c r="B42" s="56"/>
      <c r="C42" s="56"/>
      <c r="D42" s="56"/>
      <c r="E42" s="56"/>
      <c r="F42" s="56"/>
      <c r="G42" s="56"/>
    </row>
    <row r="43" ht="13.5" hidden="1" customHeight="1" spans="1:7">
      <c r="A43" s="57" t="s">
        <v>1031</v>
      </c>
      <c r="B43" s="56"/>
      <c r="C43" s="56"/>
      <c r="D43" s="56"/>
      <c r="E43" s="56"/>
      <c r="F43" s="56"/>
      <c r="G43" s="56"/>
    </row>
    <row r="44" ht="13.5" hidden="1" customHeight="1" spans="1:7">
      <c r="A44" s="57" t="s">
        <v>1032</v>
      </c>
      <c r="B44" s="56"/>
      <c r="C44" s="56"/>
      <c r="D44" s="56"/>
      <c r="E44" s="56"/>
      <c r="F44" s="56"/>
      <c r="G44" s="56"/>
    </row>
    <row r="45" ht="13.5" hidden="1" customHeight="1" spans="1:7">
      <c r="A45" s="57" t="s">
        <v>1033</v>
      </c>
      <c r="B45" s="56"/>
      <c r="C45" s="56"/>
      <c r="D45" s="56"/>
      <c r="E45" s="56"/>
      <c r="F45" s="56"/>
      <c r="G45" s="56"/>
    </row>
    <row r="46" ht="13.5" hidden="1" customHeight="1" spans="1:7">
      <c r="A46" s="57" t="s">
        <v>1034</v>
      </c>
      <c r="B46" s="56"/>
      <c r="C46" s="56"/>
      <c r="D46" s="56"/>
      <c r="E46" s="56"/>
      <c r="F46" s="56"/>
      <c r="G46" s="56"/>
    </row>
    <row r="47" ht="13.5" hidden="1" customHeight="1" spans="1:7">
      <c r="A47" s="58" t="s">
        <v>1035</v>
      </c>
      <c r="B47" s="56"/>
      <c r="C47" s="56"/>
      <c r="D47" s="56"/>
      <c r="E47" s="56"/>
      <c r="F47" s="56"/>
      <c r="G47" s="56"/>
    </row>
    <row r="48" ht="13.5" hidden="1" customHeight="1" spans="1:7">
      <c r="A48" s="57" t="s">
        <v>1036</v>
      </c>
      <c r="B48" s="56"/>
      <c r="C48" s="56"/>
      <c r="D48" s="56"/>
      <c r="E48" s="56"/>
      <c r="F48" s="56"/>
      <c r="G48" s="56"/>
    </row>
    <row r="49" ht="13.5" hidden="1" customHeight="1" spans="1:7">
      <c r="A49" s="57" t="s">
        <v>1037</v>
      </c>
      <c r="B49" s="56"/>
      <c r="C49" s="56"/>
      <c r="D49" s="56"/>
      <c r="E49" s="56"/>
      <c r="F49" s="56"/>
      <c r="G49" s="56"/>
    </row>
    <row r="50" ht="13.5" hidden="1" customHeight="1" spans="1:7">
      <c r="A50" s="57" t="s">
        <v>1038</v>
      </c>
      <c r="B50" s="56"/>
      <c r="C50" s="56"/>
      <c r="D50" s="56"/>
      <c r="E50" s="56"/>
      <c r="F50" s="56"/>
      <c r="G50" s="56"/>
    </row>
    <row r="51" ht="13.5" hidden="1" customHeight="1" spans="1:7">
      <c r="A51" s="57" t="s">
        <v>1039</v>
      </c>
      <c r="B51" s="56"/>
      <c r="C51" s="56"/>
      <c r="D51" s="56"/>
      <c r="E51" s="56"/>
      <c r="F51" s="56"/>
      <c r="G51" s="56"/>
    </row>
    <row r="52" ht="13.5" hidden="1" customHeight="1" spans="1:7">
      <c r="A52" s="57" t="s">
        <v>1040</v>
      </c>
      <c r="B52" s="56"/>
      <c r="C52" s="56"/>
      <c r="D52" s="56"/>
      <c r="E52" s="56"/>
      <c r="F52" s="56"/>
      <c r="G52" s="56"/>
    </row>
    <row r="53" ht="13.5" hidden="1" customHeight="1" spans="1:7">
      <c r="A53" s="57" t="s">
        <v>1041</v>
      </c>
      <c r="B53" s="56"/>
      <c r="C53" s="56"/>
      <c r="D53" s="56"/>
      <c r="E53" s="56"/>
      <c r="F53" s="56"/>
      <c r="G53" s="56"/>
    </row>
    <row r="54" ht="13.5" customHeight="1" spans="1:7">
      <c r="A54" s="35" t="s">
        <v>1042</v>
      </c>
      <c r="B54" s="35"/>
      <c r="C54" s="35"/>
      <c r="D54" s="35"/>
      <c r="E54" s="35"/>
      <c r="F54" s="35"/>
      <c r="G54" s="35"/>
    </row>
    <row r="55" ht="13.5" customHeight="1" spans="1:7">
      <c r="A55" s="35" t="s">
        <v>1043</v>
      </c>
      <c r="B55" s="35"/>
      <c r="C55" s="35"/>
      <c r="D55" s="35"/>
      <c r="E55" s="35"/>
      <c r="F55" s="35"/>
      <c r="G55" s="35"/>
    </row>
  </sheetData>
  <mergeCells count="6">
    <mergeCell ref="A2:G2"/>
    <mergeCell ref="B4:D4"/>
    <mergeCell ref="E4:G4"/>
    <mergeCell ref="A54:G54"/>
    <mergeCell ref="A55:G55"/>
    <mergeCell ref="A4:A5"/>
  </mergeCells>
  <pageMargins left="0.7" right="0.7" top="0.75" bottom="0.75" header="0.3" footer="0.3"/>
  <pageSetup paperSize="9" scale="94" fitToHeight="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H15" sqref="H15"/>
    </sheetView>
  </sheetViews>
  <sheetFormatPr defaultColWidth="10" defaultRowHeight="14" outlineLevelCol="2"/>
  <cols>
    <col min="1" max="1" width="49.2545454545455" style="29" customWidth="1"/>
    <col min="2" max="3" width="19.7545454545455" style="36" customWidth="1"/>
    <col min="4" max="16384" width="10" style="29"/>
  </cols>
  <sheetData>
    <row r="1" s="44" customFormat="1" ht="26.25" customHeight="1" spans="1:3">
      <c r="A1" s="4" t="s">
        <v>1044</v>
      </c>
      <c r="B1" s="45"/>
      <c r="C1" s="46"/>
    </row>
    <row r="2" s="28" customFormat="1" ht="28.7" customHeight="1" spans="1:3">
      <c r="A2" s="30" t="s">
        <v>1045</v>
      </c>
      <c r="B2" s="30"/>
      <c r="C2" s="30"/>
    </row>
    <row r="3" ht="14.25" customHeight="1" spans="1:3">
      <c r="A3" s="35"/>
      <c r="B3" s="38"/>
      <c r="C3" s="39" t="s">
        <v>982</v>
      </c>
    </row>
    <row r="4" ht="28.5" customHeight="1" spans="1:3">
      <c r="A4" s="40" t="s">
        <v>1046</v>
      </c>
      <c r="B4" s="41" t="s">
        <v>195</v>
      </c>
      <c r="C4" s="41" t="s">
        <v>4</v>
      </c>
    </row>
    <row r="5" ht="28.5" customHeight="1" spans="1:3">
      <c r="A5" s="42" t="s">
        <v>1047</v>
      </c>
      <c r="B5" s="43">
        <v>56.36</v>
      </c>
      <c r="C5" s="43">
        <v>56.36</v>
      </c>
    </row>
    <row r="6" ht="28.5" customHeight="1" spans="1:3">
      <c r="A6" s="42" t="s">
        <v>1048</v>
      </c>
      <c r="B6" s="43">
        <v>61</v>
      </c>
      <c r="C6" s="43">
        <v>61</v>
      </c>
    </row>
    <row r="7" ht="28.5" customHeight="1" spans="1:3">
      <c r="A7" s="42" t="s">
        <v>1049</v>
      </c>
      <c r="B7" s="43">
        <v>14.04</v>
      </c>
      <c r="C7" s="43">
        <v>14.04</v>
      </c>
    </row>
    <row r="8" ht="28.5" customHeight="1" spans="1:3">
      <c r="A8" s="42" t="s">
        <v>1050</v>
      </c>
      <c r="B8" s="43"/>
      <c r="C8" s="43"/>
    </row>
    <row r="9" ht="28.5" customHeight="1" spans="1:3">
      <c r="A9" s="42" t="s">
        <v>1051</v>
      </c>
      <c r="B9" s="43">
        <v>14.04</v>
      </c>
      <c r="C9" s="43">
        <v>14.04</v>
      </c>
    </row>
    <row r="10" ht="28.5" customHeight="1" spans="1:3">
      <c r="A10" s="42" t="s">
        <v>1052</v>
      </c>
      <c r="B10" s="43">
        <v>9.44</v>
      </c>
      <c r="C10" s="43">
        <v>9.44</v>
      </c>
    </row>
    <row r="11" ht="28.5" customHeight="1" spans="1:3">
      <c r="A11" s="42" t="s">
        <v>1053</v>
      </c>
      <c r="B11" s="43">
        <v>60.96</v>
      </c>
      <c r="C11" s="43">
        <v>60.96</v>
      </c>
    </row>
    <row r="12" ht="28.5" customHeight="1" spans="1:3">
      <c r="A12" s="42" t="s">
        <v>1054</v>
      </c>
      <c r="B12" s="43"/>
      <c r="C12" s="43"/>
    </row>
    <row r="13" ht="28.5" customHeight="1" spans="1:3">
      <c r="A13" s="42" t="s">
        <v>1055</v>
      </c>
      <c r="B13" s="43"/>
      <c r="C13" s="43"/>
    </row>
    <row r="14" ht="38.25" customHeight="1" spans="1:3">
      <c r="A14" s="35" t="s">
        <v>1056</v>
      </c>
      <c r="B14" s="35"/>
      <c r="C14" s="35"/>
    </row>
  </sheetData>
  <mergeCells count="2">
    <mergeCell ref="A2:C2"/>
    <mergeCell ref="A14:C14"/>
  </mergeCells>
  <pageMargins left="0.7" right="0.7" top="0.75" bottom="0.75" header="0.3" footer="0.3"/>
  <pageSetup paperSize="9" scale="92" fitToHeight="0"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workbookViewId="0">
      <selection activeCell="H17" sqref="H17"/>
    </sheetView>
  </sheetViews>
  <sheetFormatPr defaultColWidth="10" defaultRowHeight="14" outlineLevelCol="2"/>
  <cols>
    <col min="1" max="1" width="46" style="29" customWidth="1"/>
    <col min="2" max="3" width="21.5" style="36" customWidth="1"/>
    <col min="4" max="4" width="9.75454545454545" style="29" customWidth="1"/>
    <col min="5" max="16384" width="10" style="29"/>
  </cols>
  <sheetData>
    <row r="1" s="27" customFormat="1" spans="1:3">
      <c r="A1" s="4" t="s">
        <v>1057</v>
      </c>
      <c r="B1" s="37"/>
      <c r="C1" s="37"/>
    </row>
    <row r="2" s="28" customFormat="1" ht="21" customHeight="1" spans="1:3">
      <c r="A2" s="30" t="s">
        <v>1058</v>
      </c>
      <c r="B2" s="30"/>
      <c r="C2" s="30"/>
    </row>
    <row r="3" ht="30" customHeight="1" spans="1:3">
      <c r="A3" s="35"/>
      <c r="B3" s="38"/>
      <c r="C3" s="39" t="s">
        <v>982</v>
      </c>
    </row>
    <row r="4" ht="30" customHeight="1" spans="1:3">
      <c r="A4" s="40" t="s">
        <v>1046</v>
      </c>
      <c r="B4" s="41" t="s">
        <v>195</v>
      </c>
      <c r="C4" s="41" t="s">
        <v>4</v>
      </c>
    </row>
    <row r="5" ht="30" customHeight="1" spans="1:3">
      <c r="A5" s="42" t="s">
        <v>1059</v>
      </c>
      <c r="B5" s="43">
        <v>54.51</v>
      </c>
      <c r="C5" s="43">
        <v>54.51</v>
      </c>
    </row>
    <row r="6" ht="30" customHeight="1" spans="1:3">
      <c r="A6" s="42" t="s">
        <v>1060</v>
      </c>
      <c r="B6" s="43">
        <v>65</v>
      </c>
      <c r="C6" s="43">
        <v>65</v>
      </c>
    </row>
    <row r="7" ht="30" customHeight="1" spans="1:3">
      <c r="A7" s="42" t="s">
        <v>1061</v>
      </c>
      <c r="B7" s="43">
        <v>11.75</v>
      </c>
      <c r="C7" s="43">
        <v>11.75</v>
      </c>
    </row>
    <row r="8" ht="30" customHeight="1" spans="1:3">
      <c r="A8" s="42" t="s">
        <v>1062</v>
      </c>
      <c r="B8" s="43">
        <v>1.35</v>
      </c>
      <c r="C8" s="43">
        <v>1.35</v>
      </c>
    </row>
    <row r="9" ht="30" customHeight="1" spans="1:3">
      <c r="A9" s="42" t="s">
        <v>1063</v>
      </c>
      <c r="B9" s="43">
        <v>64.91</v>
      </c>
      <c r="C9" s="43">
        <v>64.91</v>
      </c>
    </row>
    <row r="10" ht="30" customHeight="1" spans="1:3">
      <c r="A10" s="42" t="s">
        <v>1064</v>
      </c>
      <c r="B10" s="43"/>
      <c r="C10" s="43"/>
    </row>
    <row r="11" ht="30" customHeight="1" spans="1:3">
      <c r="A11" s="42" t="s">
        <v>1065</v>
      </c>
      <c r="B11" s="43"/>
      <c r="C11" s="43"/>
    </row>
    <row r="12" ht="38.25" customHeight="1" spans="1:3">
      <c r="A12" s="35" t="s">
        <v>1066</v>
      </c>
      <c r="B12" s="35"/>
      <c r="C12" s="35"/>
    </row>
  </sheetData>
  <mergeCells count="2">
    <mergeCell ref="A2:C2"/>
    <mergeCell ref="A12:C12"/>
  </mergeCells>
  <pageMargins left="0.7" right="0.7" top="0.75" bottom="0.75" header="0.3" footer="0.3"/>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6"/>
  <sheetViews>
    <sheetView topLeftCell="A13" workbookViewId="0">
      <selection activeCell="J31" sqref="J31"/>
    </sheetView>
  </sheetViews>
  <sheetFormatPr defaultColWidth="10" defaultRowHeight="14" outlineLevelCol="3"/>
  <cols>
    <col min="1" max="1" width="33.3727272727273" style="29" customWidth="1"/>
    <col min="2" max="2" width="16.7545454545455" style="29" customWidth="1"/>
    <col min="3" max="4" width="21" style="29" customWidth="1"/>
    <col min="5" max="5" width="9.75454545454545" style="29" customWidth="1"/>
    <col min="6" max="16384" width="10" style="29"/>
  </cols>
  <sheetData>
    <row r="1" s="27" customFormat="1" spans="1:1">
      <c r="A1" s="4" t="s">
        <v>1067</v>
      </c>
    </row>
    <row r="2" s="28" customFormat="1" ht="21" customHeight="1" spans="1:4">
      <c r="A2" s="30" t="s">
        <v>1068</v>
      </c>
      <c r="B2" s="30"/>
      <c r="C2" s="30"/>
      <c r="D2" s="30"/>
    </row>
    <row r="3" spans="4:4">
      <c r="D3" s="31" t="s">
        <v>982</v>
      </c>
    </row>
    <row r="4" ht="21.75" customHeight="1" spans="1:4">
      <c r="A4" s="32" t="s">
        <v>1046</v>
      </c>
      <c r="B4" s="32" t="s">
        <v>1069</v>
      </c>
      <c r="C4" s="32" t="s">
        <v>1070</v>
      </c>
      <c r="D4" s="32" t="s">
        <v>1071</v>
      </c>
    </row>
    <row r="5" ht="21.75" customHeight="1" spans="1:4">
      <c r="A5" s="33" t="s">
        <v>1072</v>
      </c>
      <c r="B5" s="34" t="s">
        <v>1073</v>
      </c>
      <c r="C5" s="34">
        <f>C6+C8</f>
        <v>25.79</v>
      </c>
      <c r="D5" s="34">
        <f>D6+D8</f>
        <v>25.79</v>
      </c>
    </row>
    <row r="6" ht="21.75" customHeight="1" spans="1:4">
      <c r="A6" s="33" t="s">
        <v>1074</v>
      </c>
      <c r="B6" s="34" t="s">
        <v>990</v>
      </c>
      <c r="C6" s="34">
        <v>14.04</v>
      </c>
      <c r="D6" s="34">
        <v>14.04</v>
      </c>
    </row>
    <row r="7" ht="21.75" customHeight="1" spans="1:4">
      <c r="A7" s="33" t="s">
        <v>1075</v>
      </c>
      <c r="B7" s="34" t="s">
        <v>991</v>
      </c>
      <c r="C7" s="34">
        <v>9.44</v>
      </c>
      <c r="D7" s="34">
        <v>9.44</v>
      </c>
    </row>
    <row r="8" ht="21.75" customHeight="1" spans="1:4">
      <c r="A8" s="33" t="s">
        <v>1076</v>
      </c>
      <c r="B8" s="34" t="s">
        <v>1077</v>
      </c>
      <c r="C8" s="34">
        <v>11.75</v>
      </c>
      <c r="D8" s="34">
        <v>11.75</v>
      </c>
    </row>
    <row r="9" ht="21.75" customHeight="1" spans="1:4">
      <c r="A9" s="33" t="s">
        <v>1075</v>
      </c>
      <c r="B9" s="34" t="s">
        <v>993</v>
      </c>
      <c r="C9" s="34">
        <v>1.35</v>
      </c>
      <c r="D9" s="34">
        <v>1.35</v>
      </c>
    </row>
    <row r="10" ht="21.75" customHeight="1" spans="1:4">
      <c r="A10" s="33" t="s">
        <v>1078</v>
      </c>
      <c r="B10" s="34" t="s">
        <v>1079</v>
      </c>
      <c r="C10" s="34">
        <f>C11+C12</f>
        <v>10.79</v>
      </c>
      <c r="D10" s="34">
        <f>D11+D12</f>
        <v>10.79</v>
      </c>
    </row>
    <row r="11" ht="21.75" customHeight="1" spans="1:4">
      <c r="A11" s="33" t="s">
        <v>1074</v>
      </c>
      <c r="B11" s="34" t="s">
        <v>1080</v>
      </c>
      <c r="C11" s="34">
        <v>9.44</v>
      </c>
      <c r="D11" s="34">
        <v>9.44</v>
      </c>
    </row>
    <row r="12" ht="21.75" customHeight="1" spans="1:4">
      <c r="A12" s="33" t="s">
        <v>1076</v>
      </c>
      <c r="B12" s="34" t="s">
        <v>1081</v>
      </c>
      <c r="C12" s="34">
        <v>1.35</v>
      </c>
      <c r="D12" s="34">
        <v>1.35</v>
      </c>
    </row>
    <row r="13" ht="21.75" customHeight="1" spans="1:4">
      <c r="A13" s="33" t="s">
        <v>1082</v>
      </c>
      <c r="B13" s="34" t="s">
        <v>1083</v>
      </c>
      <c r="C13" s="34">
        <f>C14+C15</f>
        <v>3.91</v>
      </c>
      <c r="D13" s="34">
        <f>D14+D15</f>
        <v>3.91</v>
      </c>
    </row>
    <row r="14" ht="21.75" customHeight="1" spans="1:4">
      <c r="A14" s="33" t="s">
        <v>1074</v>
      </c>
      <c r="B14" s="34" t="s">
        <v>1084</v>
      </c>
      <c r="C14" s="34">
        <v>1.87</v>
      </c>
      <c r="D14" s="34">
        <v>1.87</v>
      </c>
    </row>
    <row r="15" ht="21.75" customHeight="1" spans="1:4">
      <c r="A15" s="33" t="s">
        <v>1076</v>
      </c>
      <c r="B15" s="34" t="s">
        <v>1085</v>
      </c>
      <c r="C15" s="34">
        <v>2.04</v>
      </c>
      <c r="D15" s="34">
        <v>2.04</v>
      </c>
    </row>
    <row r="16" ht="21.75" customHeight="1" spans="1:4">
      <c r="A16" s="33" t="s">
        <v>1086</v>
      </c>
      <c r="B16" s="34" t="s">
        <v>1087</v>
      </c>
      <c r="C16" s="34">
        <f>C17+C20</f>
        <v>0</v>
      </c>
      <c r="D16" s="34">
        <f>D17+D20</f>
        <v>0</v>
      </c>
    </row>
    <row r="17" ht="21.75" customHeight="1" spans="1:4">
      <c r="A17" s="33" t="s">
        <v>1074</v>
      </c>
      <c r="B17" s="34" t="s">
        <v>1088</v>
      </c>
      <c r="C17" s="34"/>
      <c r="D17" s="34"/>
    </row>
    <row r="18" ht="21.75" customHeight="1" spans="1:4">
      <c r="A18" s="33" t="s">
        <v>1089</v>
      </c>
      <c r="B18" s="34"/>
      <c r="C18" s="34"/>
      <c r="D18" s="34"/>
    </row>
    <row r="19" ht="21.75" customHeight="1" spans="1:4">
      <c r="A19" s="33" t="s">
        <v>1090</v>
      </c>
      <c r="B19" s="34" t="s">
        <v>1091</v>
      </c>
      <c r="C19" s="34"/>
      <c r="D19" s="34"/>
    </row>
    <row r="20" ht="21.75" customHeight="1" spans="1:4">
      <c r="A20" s="33" t="s">
        <v>1076</v>
      </c>
      <c r="B20" s="34" t="s">
        <v>1092</v>
      </c>
      <c r="C20" s="34"/>
      <c r="D20" s="34"/>
    </row>
    <row r="21" ht="21.75" customHeight="1" spans="1:4">
      <c r="A21" s="33" t="s">
        <v>1089</v>
      </c>
      <c r="B21" s="34"/>
      <c r="C21" s="34"/>
      <c r="D21" s="34"/>
    </row>
    <row r="22" ht="21.75" customHeight="1" spans="1:4">
      <c r="A22" s="33" t="s">
        <v>1093</v>
      </c>
      <c r="B22" s="34" t="s">
        <v>1094</v>
      </c>
      <c r="C22" s="34">
        <v>0</v>
      </c>
      <c r="D22" s="34">
        <v>0</v>
      </c>
    </row>
    <row r="23" ht="21.75" customHeight="1" spans="1:4">
      <c r="A23" s="33" t="s">
        <v>1095</v>
      </c>
      <c r="B23" s="34" t="s">
        <v>1096</v>
      </c>
      <c r="C23" s="34">
        <f>C24+C25</f>
        <v>4.15</v>
      </c>
      <c r="D23" s="34">
        <f>D24+D25</f>
        <v>4.15</v>
      </c>
    </row>
    <row r="24" ht="21.75" customHeight="1" spans="1:4">
      <c r="A24" s="33" t="s">
        <v>1074</v>
      </c>
      <c r="B24" s="34" t="s">
        <v>1097</v>
      </c>
      <c r="C24" s="34">
        <v>1.9</v>
      </c>
      <c r="D24" s="34">
        <v>1.9</v>
      </c>
    </row>
    <row r="25" ht="21.75" customHeight="1" spans="1:4">
      <c r="A25" s="33" t="s">
        <v>1076</v>
      </c>
      <c r="B25" s="34" t="s">
        <v>1098</v>
      </c>
      <c r="C25" s="34">
        <v>2.25</v>
      </c>
      <c r="D25" s="34">
        <v>2.25</v>
      </c>
    </row>
    <row r="26" ht="45" customHeight="1" spans="1:4">
      <c r="A26" s="35" t="s">
        <v>1099</v>
      </c>
      <c r="B26" s="35"/>
      <c r="C26" s="35"/>
      <c r="D26" s="35"/>
    </row>
  </sheetData>
  <mergeCells count="2">
    <mergeCell ref="A2:D2"/>
    <mergeCell ref="A26:D26"/>
  </mergeCells>
  <pageMargins left="0.7" right="0.7" top="0.75" bottom="0.75" header="0.3" footer="0.3"/>
  <pageSetup paperSize="9" scale="99"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workbookViewId="0">
      <selection activeCell="C8" sqref="C8"/>
    </sheetView>
  </sheetViews>
  <sheetFormatPr defaultColWidth="10" defaultRowHeight="14" outlineLevelCol="4"/>
  <cols>
    <col min="1" max="1" width="35" style="15" customWidth="1"/>
    <col min="2" max="2" width="13.3727272727273" style="15" customWidth="1"/>
    <col min="3" max="4" width="13.3727272727273" style="16" customWidth="1"/>
    <col min="5" max="5" width="13.3727272727273" style="15" customWidth="1"/>
    <col min="6" max="6" width="9.75454545454545" style="15" customWidth="1"/>
    <col min="7" max="16384" width="10" style="15"/>
  </cols>
  <sheetData>
    <row r="1" s="13" customFormat="1" spans="1:4">
      <c r="A1" s="4" t="s">
        <v>1100</v>
      </c>
      <c r="B1" s="17"/>
      <c r="C1" s="18"/>
      <c r="D1" s="18"/>
    </row>
    <row r="2" s="14" customFormat="1" ht="21" customHeight="1" spans="1:5">
      <c r="A2" s="19" t="s">
        <v>1101</v>
      </c>
      <c r="B2" s="19"/>
      <c r="C2" s="19"/>
      <c r="D2" s="19"/>
      <c r="E2" s="19"/>
    </row>
    <row r="3" ht="14.75" spans="2:5">
      <c r="B3" s="20"/>
      <c r="C3" s="21"/>
      <c r="D3" s="21"/>
      <c r="E3" s="21" t="s">
        <v>982</v>
      </c>
    </row>
    <row r="4" ht="30.75" customHeight="1" spans="1:5">
      <c r="A4" s="22" t="s">
        <v>1102</v>
      </c>
      <c r="B4" s="23" t="s">
        <v>1069</v>
      </c>
      <c r="C4" s="23" t="s">
        <v>1070</v>
      </c>
      <c r="D4" s="23" t="s">
        <v>1071</v>
      </c>
      <c r="E4" s="24" t="s">
        <v>1103</v>
      </c>
    </row>
    <row r="5" ht="30.75" customHeight="1" spans="1:5">
      <c r="A5" s="25" t="s">
        <v>1104</v>
      </c>
      <c r="B5" s="26" t="s">
        <v>989</v>
      </c>
      <c r="C5" s="26">
        <f>C6+C7</f>
        <v>126</v>
      </c>
      <c r="D5" s="26">
        <f>D6+D7</f>
        <v>126</v>
      </c>
      <c r="E5" s="26"/>
    </row>
    <row r="6" ht="30.75" customHeight="1" spans="1:5">
      <c r="A6" s="25" t="s">
        <v>1105</v>
      </c>
      <c r="B6" s="26" t="s">
        <v>990</v>
      </c>
      <c r="C6" s="26">
        <v>61</v>
      </c>
      <c r="D6" s="26">
        <v>61</v>
      </c>
      <c r="E6" s="26"/>
    </row>
    <row r="7" ht="30.75" customHeight="1" spans="1:5">
      <c r="A7" s="25" t="s">
        <v>1106</v>
      </c>
      <c r="B7" s="26" t="s">
        <v>991</v>
      </c>
      <c r="C7" s="26">
        <v>65</v>
      </c>
      <c r="D7" s="26">
        <v>65</v>
      </c>
      <c r="E7" s="26"/>
    </row>
    <row r="8" ht="30.75" customHeight="1" spans="1:5">
      <c r="A8" s="25" t="s">
        <v>1107</v>
      </c>
      <c r="B8" s="26" t="s">
        <v>992</v>
      </c>
      <c r="C8" s="26"/>
      <c r="D8" s="26"/>
      <c r="E8" s="26"/>
    </row>
    <row r="9" ht="30.75" customHeight="1" spans="1:5">
      <c r="A9" s="25" t="s">
        <v>1105</v>
      </c>
      <c r="B9" s="26" t="s">
        <v>993</v>
      </c>
      <c r="C9" s="26"/>
      <c r="D9" s="26"/>
      <c r="E9" s="26"/>
    </row>
    <row r="10" ht="30.75" customHeight="1" spans="1:5">
      <c r="A10" s="25" t="s">
        <v>1106</v>
      </c>
      <c r="B10" s="26" t="s">
        <v>994</v>
      </c>
      <c r="C10" s="26"/>
      <c r="D10" s="26"/>
      <c r="E10" s="26"/>
    </row>
    <row r="11" ht="30.75" customHeight="1" spans="1:5">
      <c r="A11" s="20" t="s">
        <v>1108</v>
      </c>
      <c r="B11" s="20"/>
      <c r="C11" s="21"/>
      <c r="D11" s="21"/>
      <c r="E11" s="20"/>
    </row>
  </sheetData>
  <mergeCells count="2">
    <mergeCell ref="A2:E2"/>
    <mergeCell ref="A11:E11"/>
  </mergeCells>
  <pageMargins left="0.7" right="0.7" top="0.75" bottom="0.75" header="0.3" footer="0.3"/>
  <pageSetup paperSize="9" scale="93" fitToHeight="0"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L21" sqref="L21"/>
    </sheetView>
  </sheetViews>
  <sheetFormatPr defaultColWidth="10" defaultRowHeight="14" outlineLevelRow="7" outlineLevelCol="5"/>
  <cols>
    <col min="1" max="1" width="5.87272727272727" style="3" customWidth="1"/>
    <col min="2" max="2" width="10.2545454545455" style="3" customWidth="1"/>
    <col min="3" max="3" width="33.1272727272727" style="3" customWidth="1"/>
    <col min="4" max="6" width="14.6272727272727" style="3" customWidth="1"/>
    <col min="7" max="7" width="9.75454545454545" style="3" customWidth="1"/>
    <col min="8" max="16384" width="10" style="3"/>
  </cols>
  <sheetData>
    <row r="1" s="1" customFormat="1" spans="1:2">
      <c r="A1" s="4" t="s">
        <v>1109</v>
      </c>
      <c r="B1" s="4"/>
    </row>
    <row r="2" s="2" customFormat="1" ht="37.5" customHeight="1" spans="1:6">
      <c r="A2" s="5" t="s">
        <v>1110</v>
      </c>
      <c r="B2" s="5"/>
      <c r="C2" s="5"/>
      <c r="D2" s="5"/>
      <c r="E2" s="5"/>
      <c r="F2" s="5"/>
    </row>
    <row r="3" ht="13.5" customHeight="1" spans="1:6">
      <c r="A3" s="6" t="s">
        <v>982</v>
      </c>
      <c r="B3" s="6"/>
      <c r="C3" s="6"/>
      <c r="D3" s="6"/>
      <c r="E3" s="6"/>
      <c r="F3" s="6"/>
    </row>
    <row r="4" ht="24.75" customHeight="1" spans="1:6">
      <c r="A4" s="7" t="s">
        <v>1111</v>
      </c>
      <c r="B4" s="7" t="s">
        <v>1112</v>
      </c>
      <c r="C4" s="7" t="s">
        <v>1113</v>
      </c>
      <c r="D4" s="7" t="s">
        <v>1114</v>
      </c>
      <c r="E4" s="7" t="s">
        <v>1115</v>
      </c>
      <c r="F4" s="7" t="s">
        <v>1116</v>
      </c>
    </row>
    <row r="5" ht="24.75" customHeight="1" spans="1:6">
      <c r="A5" s="8">
        <v>1</v>
      </c>
      <c r="B5" s="7" t="s">
        <v>1117</v>
      </c>
      <c r="C5" s="9"/>
      <c r="D5" s="7"/>
      <c r="E5" s="8"/>
      <c r="F5" s="7"/>
    </row>
    <row r="6" ht="24.75" customHeight="1" spans="1:6">
      <c r="A6" s="8">
        <v>2</v>
      </c>
      <c r="B6" s="7"/>
      <c r="C6" s="9"/>
      <c r="D6" s="7"/>
      <c r="E6" s="8"/>
      <c r="F6" s="7"/>
    </row>
    <row r="7" ht="24.75" customHeight="1" spans="1:6">
      <c r="A7" s="8">
        <v>3</v>
      </c>
      <c r="B7" s="10"/>
      <c r="C7" s="10"/>
      <c r="D7" s="10"/>
      <c r="E7" s="10"/>
      <c r="F7" s="11"/>
    </row>
    <row r="8" ht="57.75" customHeight="1" spans="1:6">
      <c r="A8" s="12" t="s">
        <v>1118</v>
      </c>
      <c r="B8" s="12"/>
      <c r="C8" s="12"/>
      <c r="D8" s="12"/>
      <c r="E8" s="12"/>
      <c r="F8" s="12"/>
    </row>
  </sheetData>
  <mergeCells count="3">
    <mergeCell ref="A2:F2"/>
    <mergeCell ref="A3:F3"/>
    <mergeCell ref="A8:F8"/>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I28"/>
  <sheetViews>
    <sheetView workbookViewId="0">
      <selection activeCell="J20" sqref="J20"/>
    </sheetView>
  </sheetViews>
  <sheetFormatPr defaultColWidth="9" defaultRowHeight="14"/>
  <cols>
    <col min="1" max="1" width="34.1272727272727" customWidth="1"/>
    <col min="2" max="2" width="17.2545454545455" style="475" customWidth="1"/>
    <col min="3" max="3" width="13.1272727272727" hidden="1" customWidth="1"/>
    <col min="4" max="4" width="15.7545454545455" customWidth="1"/>
    <col min="5" max="5" width="33.8727272727273" customWidth="1"/>
    <col min="6" max="6" width="17.3727272727273" customWidth="1"/>
    <col min="7" max="7" width="17.5" hidden="1" customWidth="1"/>
    <col min="8" max="8" width="15.7545454545455" customWidth="1"/>
  </cols>
  <sheetData>
    <row r="1" ht="17.5" spans="1:7">
      <c r="A1" s="239" t="s">
        <v>173</v>
      </c>
      <c r="B1" s="239"/>
      <c r="C1" s="239"/>
      <c r="D1" s="239"/>
      <c r="E1" s="239"/>
      <c r="F1" s="239"/>
      <c r="G1" s="239"/>
    </row>
    <row r="2" ht="23" spans="1:8">
      <c r="A2" s="240" t="s">
        <v>174</v>
      </c>
      <c r="B2" s="240"/>
      <c r="C2" s="240"/>
      <c r="D2" s="240"/>
      <c r="E2" s="240"/>
      <c r="F2" s="240"/>
      <c r="G2" s="240"/>
      <c r="H2" s="240"/>
    </row>
    <row r="3" ht="17.5" spans="1:8">
      <c r="A3" s="476"/>
      <c r="B3" s="477"/>
      <c r="C3" s="477"/>
      <c r="D3" s="477"/>
      <c r="E3" s="67"/>
      <c r="H3" s="478" t="s">
        <v>2</v>
      </c>
    </row>
    <row r="4" ht="35" spans="1:8">
      <c r="A4" s="479" t="s">
        <v>3</v>
      </c>
      <c r="B4" s="395" t="s">
        <v>4</v>
      </c>
      <c r="C4" s="479" t="s">
        <v>175</v>
      </c>
      <c r="D4" s="431" t="s">
        <v>6</v>
      </c>
      <c r="E4" s="479" t="s">
        <v>152</v>
      </c>
      <c r="F4" s="479" t="s">
        <v>4</v>
      </c>
      <c r="G4" s="479" t="s">
        <v>175</v>
      </c>
      <c r="H4" s="431" t="s">
        <v>6</v>
      </c>
    </row>
    <row r="5" ht="27" customHeight="1" spans="1:8">
      <c r="A5" s="480" t="s">
        <v>11</v>
      </c>
      <c r="B5" s="481">
        <f>+B6+B16</f>
        <v>547978</v>
      </c>
      <c r="C5" s="482"/>
      <c r="D5" s="483" t="s">
        <v>12</v>
      </c>
      <c r="E5" s="480" t="s">
        <v>11</v>
      </c>
      <c r="F5" s="482">
        <f>+F6+F17</f>
        <v>547978</v>
      </c>
      <c r="G5" s="482"/>
      <c r="H5" s="483" t="s">
        <v>12</v>
      </c>
    </row>
    <row r="6" ht="27" customHeight="1" spans="1:8">
      <c r="A6" s="484" t="s">
        <v>13</v>
      </c>
      <c r="B6" s="481">
        <f>+B7+B11+B14+B15</f>
        <v>458402</v>
      </c>
      <c r="C6" s="482">
        <f>+C7+C11+C14+C15</f>
        <v>425259</v>
      </c>
      <c r="D6" s="485">
        <f>(B6-C6)/C6</f>
        <v>0.0779360342755826</v>
      </c>
      <c r="E6" s="484" t="s">
        <v>14</v>
      </c>
      <c r="F6" s="486">
        <f>F7+F11+F14+F15</f>
        <v>463472</v>
      </c>
      <c r="G6" s="486">
        <f>G7+G11+G14+G15</f>
        <v>424512</v>
      </c>
      <c r="H6" s="485">
        <f>(F6-G6)/G6</f>
        <v>0.0917759686416403</v>
      </c>
    </row>
    <row r="7" ht="27" customHeight="1" spans="1:8">
      <c r="A7" s="487" t="s">
        <v>176</v>
      </c>
      <c r="B7" s="488">
        <v>355371</v>
      </c>
      <c r="C7" s="489">
        <v>327518</v>
      </c>
      <c r="D7" s="485">
        <f t="shared" ref="D7:D15" si="0">(B7-C7)/C7</f>
        <v>0.0850426541441997</v>
      </c>
      <c r="E7" s="487" t="s">
        <v>177</v>
      </c>
      <c r="F7" s="490">
        <v>342893</v>
      </c>
      <c r="G7" s="489">
        <v>326664</v>
      </c>
      <c r="H7" s="485">
        <f t="shared" ref="H7:H15" si="1">(F7-G7)/G7</f>
        <v>0.049681017804227</v>
      </c>
    </row>
    <row r="8" ht="27" customHeight="1" spans="1:8">
      <c r="A8" s="491" t="s">
        <v>178</v>
      </c>
      <c r="B8" s="488">
        <v>248249</v>
      </c>
      <c r="C8" s="489">
        <v>229086</v>
      </c>
      <c r="D8" s="485">
        <f t="shared" si="0"/>
        <v>0.0836498083689095</v>
      </c>
      <c r="E8" s="491" t="s">
        <v>178</v>
      </c>
      <c r="F8" s="490">
        <v>248907</v>
      </c>
      <c r="G8" s="489">
        <v>228126</v>
      </c>
      <c r="H8" s="485">
        <f t="shared" si="1"/>
        <v>0.0910943952026512</v>
      </c>
    </row>
    <row r="9" ht="27" customHeight="1" spans="1:8">
      <c r="A9" s="491" t="s">
        <v>179</v>
      </c>
      <c r="B9" s="488">
        <v>27136</v>
      </c>
      <c r="C9" s="489">
        <v>24605</v>
      </c>
      <c r="D9" s="485">
        <f t="shared" si="0"/>
        <v>0.102865271286324</v>
      </c>
      <c r="E9" s="491" t="s">
        <v>179</v>
      </c>
      <c r="F9" s="490">
        <v>17492</v>
      </c>
      <c r="G9" s="489">
        <v>24930</v>
      </c>
      <c r="H9" s="485">
        <f t="shared" si="1"/>
        <v>-0.298355395106298</v>
      </c>
    </row>
    <row r="10" ht="27" customHeight="1" spans="1:8">
      <c r="A10" s="491" t="s">
        <v>180</v>
      </c>
      <c r="B10" s="488">
        <v>79986</v>
      </c>
      <c r="C10" s="489">
        <v>73827</v>
      </c>
      <c r="D10" s="485">
        <f t="shared" si="0"/>
        <v>0.0834247632979804</v>
      </c>
      <c r="E10" s="491" t="s">
        <v>180</v>
      </c>
      <c r="F10" s="490">
        <v>76494</v>
      </c>
      <c r="G10" s="489">
        <v>73608</v>
      </c>
      <c r="H10" s="485">
        <f t="shared" si="1"/>
        <v>0.0392076948157809</v>
      </c>
    </row>
    <row r="11" ht="27" customHeight="1" spans="1:8">
      <c r="A11" s="487" t="s">
        <v>181</v>
      </c>
      <c r="B11" s="488">
        <v>97038</v>
      </c>
      <c r="C11" s="489">
        <v>91978</v>
      </c>
      <c r="D11" s="485">
        <f t="shared" si="0"/>
        <v>0.0550131553197504</v>
      </c>
      <c r="E11" s="487" t="s">
        <v>182</v>
      </c>
      <c r="F11" s="490">
        <v>113035</v>
      </c>
      <c r="G11" s="489">
        <v>92393</v>
      </c>
      <c r="H11" s="485">
        <f t="shared" si="1"/>
        <v>0.223415193791737</v>
      </c>
    </row>
    <row r="12" ht="27" customHeight="1" spans="1:8">
      <c r="A12" s="76" t="s">
        <v>183</v>
      </c>
      <c r="B12" s="488">
        <v>62423.16</v>
      </c>
      <c r="C12" s="489">
        <v>58053.5</v>
      </c>
      <c r="D12" s="485">
        <f t="shared" si="0"/>
        <v>0.0752695358591644</v>
      </c>
      <c r="E12" s="76" t="s">
        <v>183</v>
      </c>
      <c r="F12" s="490">
        <v>63885.61</v>
      </c>
      <c r="G12" s="489">
        <v>54175.08</v>
      </c>
      <c r="H12" s="485">
        <f t="shared" si="1"/>
        <v>0.179243482427714</v>
      </c>
    </row>
    <row r="13" ht="27" customHeight="1" spans="1:8">
      <c r="A13" s="491" t="s">
        <v>184</v>
      </c>
      <c r="B13" s="488">
        <v>34614.93</v>
      </c>
      <c r="C13" s="489">
        <v>33924.43</v>
      </c>
      <c r="D13" s="485">
        <f t="shared" si="0"/>
        <v>0.0203540634286265</v>
      </c>
      <c r="E13" s="491" t="s">
        <v>184</v>
      </c>
      <c r="F13" s="490">
        <v>49149.22</v>
      </c>
      <c r="G13" s="489">
        <v>38217.46</v>
      </c>
      <c r="H13" s="485">
        <f t="shared" si="1"/>
        <v>0.286040987548623</v>
      </c>
    </row>
    <row r="14" ht="27" customHeight="1" spans="1:8">
      <c r="A14" s="487" t="s">
        <v>185</v>
      </c>
      <c r="B14" s="488">
        <v>3777</v>
      </c>
      <c r="C14" s="489">
        <v>2460</v>
      </c>
      <c r="D14" s="485">
        <f t="shared" si="0"/>
        <v>0.535365853658537</v>
      </c>
      <c r="E14" s="487" t="s">
        <v>186</v>
      </c>
      <c r="F14" s="490">
        <v>3407</v>
      </c>
      <c r="G14" s="489">
        <v>2319</v>
      </c>
      <c r="H14" s="485">
        <f t="shared" si="1"/>
        <v>0.469167744717551</v>
      </c>
    </row>
    <row r="15" ht="27" customHeight="1" spans="1:8">
      <c r="A15" s="487" t="s">
        <v>187</v>
      </c>
      <c r="B15" s="488">
        <v>2216</v>
      </c>
      <c r="C15" s="489">
        <v>3303</v>
      </c>
      <c r="D15" s="485">
        <f t="shared" si="0"/>
        <v>-0.329094762337269</v>
      </c>
      <c r="E15" s="487" t="s">
        <v>188</v>
      </c>
      <c r="F15" s="490">
        <v>4137</v>
      </c>
      <c r="G15" s="489">
        <v>3136</v>
      </c>
      <c r="H15" s="485">
        <f t="shared" si="1"/>
        <v>0.319196428571429</v>
      </c>
    </row>
    <row r="16" ht="27" customHeight="1" spans="1:8">
      <c r="A16" s="492" t="s">
        <v>189</v>
      </c>
      <c r="B16" s="409">
        <v>89576</v>
      </c>
      <c r="C16" s="493"/>
      <c r="D16" s="494"/>
      <c r="E16" s="495" t="s">
        <v>190</v>
      </c>
      <c r="F16" s="486">
        <f>B6-F6</f>
        <v>-5070</v>
      </c>
      <c r="G16" s="496"/>
      <c r="H16" s="485" t="s">
        <v>87</v>
      </c>
    </row>
    <row r="17" ht="27" customHeight="1" spans="1:8">
      <c r="A17" s="497"/>
      <c r="B17" s="498"/>
      <c r="C17" s="482"/>
      <c r="D17" s="485" t="s">
        <v>87</v>
      </c>
      <c r="E17" s="495" t="s">
        <v>191</v>
      </c>
      <c r="F17" s="486">
        <f>+B16+F16</f>
        <v>84506</v>
      </c>
      <c r="G17" s="482"/>
      <c r="H17" s="485" t="s">
        <v>87</v>
      </c>
    </row>
    <row r="18" ht="21" customHeight="1" spans="1:8">
      <c r="A18" s="163" t="s">
        <v>192</v>
      </c>
      <c r="B18" s="163"/>
      <c r="C18" s="163"/>
      <c r="D18" s="163"/>
      <c r="E18" s="163"/>
      <c r="F18" s="499"/>
      <c r="G18" s="499"/>
      <c r="H18" s="500"/>
    </row>
    <row r="19" ht="15" spans="1:4">
      <c r="A19" s="62"/>
      <c r="D19" s="501"/>
    </row>
    <row r="20" ht="15" spans="1:1">
      <c r="A20" s="62"/>
    </row>
    <row r="21" ht="15" spans="1:1">
      <c r="A21" s="62"/>
    </row>
    <row r="22" ht="15" spans="1:1">
      <c r="A22" s="62"/>
    </row>
    <row r="23" s="474" customFormat="1" ht="15" spans="1:9">
      <c r="A23" s="502"/>
      <c r="B23" s="503"/>
      <c r="C23" s="504"/>
      <c r="D23" s="505"/>
      <c r="E23" s="506"/>
      <c r="F23" s="505"/>
      <c r="H23" s="504"/>
      <c r="I23" s="505"/>
    </row>
    <row r="24" s="474" customFormat="1" ht="15" spans="1:9">
      <c r="A24" s="502"/>
      <c r="B24" s="503"/>
      <c r="C24" s="504"/>
      <c r="D24" s="505"/>
      <c r="E24" s="506"/>
      <c r="F24" s="505"/>
      <c r="H24" s="504"/>
      <c r="I24" s="505"/>
    </row>
    <row r="25" s="474" customFormat="1" ht="15" spans="1:9">
      <c r="A25" s="502"/>
      <c r="B25" s="507"/>
      <c r="D25" s="505"/>
      <c r="F25" s="505"/>
      <c r="I25" s="505"/>
    </row>
    <row r="26" s="474" customFormat="1" ht="15" spans="1:2">
      <c r="A26" s="508"/>
      <c r="B26" s="507"/>
    </row>
    <row r="27" ht="15" spans="1:1">
      <c r="A27" s="62"/>
    </row>
    <row r="28" ht="15" spans="1:1">
      <c r="A28" s="62"/>
    </row>
  </sheetData>
  <mergeCells count="4">
    <mergeCell ref="A1:E1"/>
    <mergeCell ref="A2:H2"/>
    <mergeCell ref="A3:B3"/>
    <mergeCell ref="A18:E18"/>
  </mergeCells>
  <printOptions horizontalCentered="1"/>
  <pageMargins left="0.708661417322835" right="0.708661417322835" top="0.748031496062992" bottom="0.748031496062992" header="0.31496062992126" footer="0.31496062992126"/>
  <pageSetup paperSize="9" scale="99" fitToHeight="0"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R44"/>
  <sheetViews>
    <sheetView showZeros="0" topLeftCell="A4" workbookViewId="0">
      <selection activeCell="U20" sqref="U20"/>
    </sheetView>
  </sheetViews>
  <sheetFormatPr defaultColWidth="9" defaultRowHeight="14"/>
  <cols>
    <col min="1" max="1" width="31.3727272727273" style="751" customWidth="1"/>
    <col min="2" max="3" width="11.8727272727273" style="752" customWidth="1"/>
    <col min="4" max="4" width="11.8727272727273" style="752" hidden="1" customWidth="1"/>
    <col min="5" max="5" width="12.1272727272727" style="752" customWidth="1"/>
    <col min="6" max="6" width="11.7545454545455" style="753" customWidth="1"/>
    <col min="7" max="7" width="10.6272727272727" style="753" hidden="1" customWidth="1"/>
    <col min="8" max="8" width="12.2545454545455" style="754" hidden="1" customWidth="1"/>
    <col min="9" max="9" width="11.7545454545455" style="753" customWidth="1"/>
    <col min="10" max="10" width="33.5" style="751" customWidth="1"/>
    <col min="11" max="12" width="11.8727272727273" style="752" customWidth="1"/>
    <col min="13" max="13" width="11.8727272727273" style="752" hidden="1" customWidth="1"/>
    <col min="14" max="14" width="12.1272727272727" style="752" customWidth="1"/>
    <col min="15" max="15" width="10.7545454545455" style="751" hidden="1" customWidth="1"/>
    <col min="16" max="16" width="11" style="751" customWidth="1"/>
    <col min="17" max="17" width="9.87272727272727" style="753" hidden="1" customWidth="1"/>
    <col min="18" max="18" width="11.7545454545455" style="753" customWidth="1"/>
    <col min="19" max="241" width="9" style="751"/>
    <col min="242" max="242" width="4.87272727272727" style="751" customWidth="1"/>
    <col min="243" max="243" width="30.6272727272727" style="751" customWidth="1"/>
    <col min="244" max="244" width="17" style="751" customWidth="1"/>
    <col min="245" max="245" width="13.5" style="751" customWidth="1"/>
    <col min="246" max="246" width="32.1272727272727" style="751" customWidth="1"/>
    <col min="247" max="247" width="15.5" style="751" customWidth="1"/>
    <col min="248" max="248" width="12.2545454545455" style="751" customWidth="1"/>
    <col min="249" max="497" width="9" style="751"/>
    <col min="498" max="498" width="4.87272727272727" style="751" customWidth="1"/>
    <col min="499" max="499" width="30.6272727272727" style="751" customWidth="1"/>
    <col min="500" max="500" width="17" style="751" customWidth="1"/>
    <col min="501" max="501" width="13.5" style="751" customWidth="1"/>
    <col min="502" max="502" width="32.1272727272727" style="751" customWidth="1"/>
    <col min="503" max="503" width="15.5" style="751" customWidth="1"/>
    <col min="504" max="504" width="12.2545454545455" style="751" customWidth="1"/>
    <col min="505" max="753" width="9" style="751"/>
    <col min="754" max="754" width="4.87272727272727" style="751" customWidth="1"/>
    <col min="755" max="755" width="30.6272727272727" style="751" customWidth="1"/>
    <col min="756" max="756" width="17" style="751" customWidth="1"/>
    <col min="757" max="757" width="13.5" style="751" customWidth="1"/>
    <col min="758" max="758" width="32.1272727272727" style="751" customWidth="1"/>
    <col min="759" max="759" width="15.5" style="751" customWidth="1"/>
    <col min="760" max="760" width="12.2545454545455" style="751" customWidth="1"/>
    <col min="761" max="1009" width="9" style="751"/>
    <col min="1010" max="1010" width="4.87272727272727" style="751" customWidth="1"/>
    <col min="1011" max="1011" width="30.6272727272727" style="751" customWidth="1"/>
    <col min="1012" max="1012" width="17" style="751" customWidth="1"/>
    <col min="1013" max="1013" width="13.5" style="751" customWidth="1"/>
    <col min="1014" max="1014" width="32.1272727272727" style="751" customWidth="1"/>
    <col min="1015" max="1015" width="15.5" style="751" customWidth="1"/>
    <col min="1016" max="1016" width="12.2545454545455" style="751" customWidth="1"/>
    <col min="1017" max="1265" width="9" style="751"/>
    <col min="1266" max="1266" width="4.87272727272727" style="751" customWidth="1"/>
    <col min="1267" max="1267" width="30.6272727272727" style="751" customWidth="1"/>
    <col min="1268" max="1268" width="17" style="751" customWidth="1"/>
    <col min="1269" max="1269" width="13.5" style="751" customWidth="1"/>
    <col min="1270" max="1270" width="32.1272727272727" style="751" customWidth="1"/>
    <col min="1271" max="1271" width="15.5" style="751" customWidth="1"/>
    <col min="1272" max="1272" width="12.2545454545455" style="751" customWidth="1"/>
    <col min="1273" max="1521" width="9" style="751"/>
    <col min="1522" max="1522" width="4.87272727272727" style="751" customWidth="1"/>
    <col min="1523" max="1523" width="30.6272727272727" style="751" customWidth="1"/>
    <col min="1524" max="1524" width="17" style="751" customWidth="1"/>
    <col min="1525" max="1525" width="13.5" style="751" customWidth="1"/>
    <col min="1526" max="1526" width="32.1272727272727" style="751" customWidth="1"/>
    <col min="1527" max="1527" width="15.5" style="751" customWidth="1"/>
    <col min="1528" max="1528" width="12.2545454545455" style="751" customWidth="1"/>
    <col min="1529" max="1777" width="9" style="751"/>
    <col min="1778" max="1778" width="4.87272727272727" style="751" customWidth="1"/>
    <col min="1779" max="1779" width="30.6272727272727" style="751" customWidth="1"/>
    <col min="1780" max="1780" width="17" style="751" customWidth="1"/>
    <col min="1781" max="1781" width="13.5" style="751" customWidth="1"/>
    <col min="1782" max="1782" width="32.1272727272727" style="751" customWidth="1"/>
    <col min="1783" max="1783" width="15.5" style="751" customWidth="1"/>
    <col min="1784" max="1784" width="12.2545454545455" style="751" customWidth="1"/>
    <col min="1785" max="2033" width="9" style="751"/>
    <col min="2034" max="2034" width="4.87272727272727" style="751" customWidth="1"/>
    <col min="2035" max="2035" width="30.6272727272727" style="751" customWidth="1"/>
    <col min="2036" max="2036" width="17" style="751" customWidth="1"/>
    <col min="2037" max="2037" width="13.5" style="751" customWidth="1"/>
    <col min="2038" max="2038" width="32.1272727272727" style="751" customWidth="1"/>
    <col min="2039" max="2039" width="15.5" style="751" customWidth="1"/>
    <col min="2040" max="2040" width="12.2545454545455" style="751" customWidth="1"/>
    <col min="2041" max="2289" width="9" style="751"/>
    <col min="2290" max="2290" width="4.87272727272727" style="751" customWidth="1"/>
    <col min="2291" max="2291" width="30.6272727272727" style="751" customWidth="1"/>
    <col min="2292" max="2292" width="17" style="751" customWidth="1"/>
    <col min="2293" max="2293" width="13.5" style="751" customWidth="1"/>
    <col min="2294" max="2294" width="32.1272727272727" style="751" customWidth="1"/>
    <col min="2295" max="2295" width="15.5" style="751" customWidth="1"/>
    <col min="2296" max="2296" width="12.2545454545455" style="751" customWidth="1"/>
    <col min="2297" max="2545" width="9" style="751"/>
    <col min="2546" max="2546" width="4.87272727272727" style="751" customWidth="1"/>
    <col min="2547" max="2547" width="30.6272727272727" style="751" customWidth="1"/>
    <col min="2548" max="2548" width="17" style="751" customWidth="1"/>
    <col min="2549" max="2549" width="13.5" style="751" customWidth="1"/>
    <col min="2550" max="2550" width="32.1272727272727" style="751" customWidth="1"/>
    <col min="2551" max="2551" width="15.5" style="751" customWidth="1"/>
    <col min="2552" max="2552" width="12.2545454545455" style="751" customWidth="1"/>
    <col min="2553" max="2801" width="9" style="751"/>
    <col min="2802" max="2802" width="4.87272727272727" style="751" customWidth="1"/>
    <col min="2803" max="2803" width="30.6272727272727" style="751" customWidth="1"/>
    <col min="2804" max="2804" width="17" style="751" customWidth="1"/>
    <col min="2805" max="2805" width="13.5" style="751" customWidth="1"/>
    <col min="2806" max="2806" width="32.1272727272727" style="751" customWidth="1"/>
    <col min="2807" max="2807" width="15.5" style="751" customWidth="1"/>
    <col min="2808" max="2808" width="12.2545454545455" style="751" customWidth="1"/>
    <col min="2809" max="3057" width="9" style="751"/>
    <col min="3058" max="3058" width="4.87272727272727" style="751" customWidth="1"/>
    <col min="3059" max="3059" width="30.6272727272727" style="751" customWidth="1"/>
    <col min="3060" max="3060" width="17" style="751" customWidth="1"/>
    <col min="3061" max="3061" width="13.5" style="751" customWidth="1"/>
    <col min="3062" max="3062" width="32.1272727272727" style="751" customWidth="1"/>
    <col min="3063" max="3063" width="15.5" style="751" customWidth="1"/>
    <col min="3064" max="3064" width="12.2545454545455" style="751" customWidth="1"/>
    <col min="3065" max="3313" width="9" style="751"/>
    <col min="3314" max="3314" width="4.87272727272727" style="751" customWidth="1"/>
    <col min="3315" max="3315" width="30.6272727272727" style="751" customWidth="1"/>
    <col min="3316" max="3316" width="17" style="751" customWidth="1"/>
    <col min="3317" max="3317" width="13.5" style="751" customWidth="1"/>
    <col min="3318" max="3318" width="32.1272727272727" style="751" customWidth="1"/>
    <col min="3319" max="3319" width="15.5" style="751" customWidth="1"/>
    <col min="3320" max="3320" width="12.2545454545455" style="751" customWidth="1"/>
    <col min="3321" max="3569" width="9" style="751"/>
    <col min="3570" max="3570" width="4.87272727272727" style="751" customWidth="1"/>
    <col min="3571" max="3571" width="30.6272727272727" style="751" customWidth="1"/>
    <col min="3572" max="3572" width="17" style="751" customWidth="1"/>
    <col min="3573" max="3573" width="13.5" style="751" customWidth="1"/>
    <col min="3574" max="3574" width="32.1272727272727" style="751" customWidth="1"/>
    <col min="3575" max="3575" width="15.5" style="751" customWidth="1"/>
    <col min="3576" max="3576" width="12.2545454545455" style="751" customWidth="1"/>
    <col min="3577" max="3825" width="9" style="751"/>
    <col min="3826" max="3826" width="4.87272727272727" style="751" customWidth="1"/>
    <col min="3827" max="3827" width="30.6272727272727" style="751" customWidth="1"/>
    <col min="3828" max="3828" width="17" style="751" customWidth="1"/>
    <col min="3829" max="3829" width="13.5" style="751" customWidth="1"/>
    <col min="3830" max="3830" width="32.1272727272727" style="751" customWidth="1"/>
    <col min="3831" max="3831" width="15.5" style="751" customWidth="1"/>
    <col min="3832" max="3832" width="12.2545454545455" style="751" customWidth="1"/>
    <col min="3833" max="4081" width="9" style="751"/>
    <col min="4082" max="4082" width="4.87272727272727" style="751" customWidth="1"/>
    <col min="4083" max="4083" width="30.6272727272727" style="751" customWidth="1"/>
    <col min="4084" max="4084" width="17" style="751" customWidth="1"/>
    <col min="4085" max="4085" width="13.5" style="751" customWidth="1"/>
    <col min="4086" max="4086" width="32.1272727272727" style="751" customWidth="1"/>
    <col min="4087" max="4087" width="15.5" style="751" customWidth="1"/>
    <col min="4088" max="4088" width="12.2545454545455" style="751" customWidth="1"/>
    <col min="4089" max="4337" width="9" style="751"/>
    <col min="4338" max="4338" width="4.87272727272727" style="751" customWidth="1"/>
    <col min="4339" max="4339" width="30.6272727272727" style="751" customWidth="1"/>
    <col min="4340" max="4340" width="17" style="751" customWidth="1"/>
    <col min="4341" max="4341" width="13.5" style="751" customWidth="1"/>
    <col min="4342" max="4342" width="32.1272727272727" style="751" customWidth="1"/>
    <col min="4343" max="4343" width="15.5" style="751" customWidth="1"/>
    <col min="4344" max="4344" width="12.2545454545455" style="751" customWidth="1"/>
    <col min="4345" max="4593" width="9" style="751"/>
    <col min="4594" max="4594" width="4.87272727272727" style="751" customWidth="1"/>
    <col min="4595" max="4595" width="30.6272727272727" style="751" customWidth="1"/>
    <col min="4596" max="4596" width="17" style="751" customWidth="1"/>
    <col min="4597" max="4597" width="13.5" style="751" customWidth="1"/>
    <col min="4598" max="4598" width="32.1272727272727" style="751" customWidth="1"/>
    <col min="4599" max="4599" width="15.5" style="751" customWidth="1"/>
    <col min="4600" max="4600" width="12.2545454545455" style="751" customWidth="1"/>
    <col min="4601" max="4849" width="9" style="751"/>
    <col min="4850" max="4850" width="4.87272727272727" style="751" customWidth="1"/>
    <col min="4851" max="4851" width="30.6272727272727" style="751" customWidth="1"/>
    <col min="4852" max="4852" width="17" style="751" customWidth="1"/>
    <col min="4853" max="4853" width="13.5" style="751" customWidth="1"/>
    <col min="4854" max="4854" width="32.1272727272727" style="751" customWidth="1"/>
    <col min="4855" max="4855" width="15.5" style="751" customWidth="1"/>
    <col min="4856" max="4856" width="12.2545454545455" style="751" customWidth="1"/>
    <col min="4857" max="5105" width="9" style="751"/>
    <col min="5106" max="5106" width="4.87272727272727" style="751" customWidth="1"/>
    <col min="5107" max="5107" width="30.6272727272727" style="751" customWidth="1"/>
    <col min="5108" max="5108" width="17" style="751" customWidth="1"/>
    <col min="5109" max="5109" width="13.5" style="751" customWidth="1"/>
    <col min="5110" max="5110" width="32.1272727272727" style="751" customWidth="1"/>
    <col min="5111" max="5111" width="15.5" style="751" customWidth="1"/>
    <col min="5112" max="5112" width="12.2545454545455" style="751" customWidth="1"/>
    <col min="5113" max="5361" width="9" style="751"/>
    <col min="5362" max="5362" width="4.87272727272727" style="751" customWidth="1"/>
    <col min="5363" max="5363" width="30.6272727272727" style="751" customWidth="1"/>
    <col min="5364" max="5364" width="17" style="751" customWidth="1"/>
    <col min="5365" max="5365" width="13.5" style="751" customWidth="1"/>
    <col min="5366" max="5366" width="32.1272727272727" style="751" customWidth="1"/>
    <col min="5367" max="5367" width="15.5" style="751" customWidth="1"/>
    <col min="5368" max="5368" width="12.2545454545455" style="751" customWidth="1"/>
    <col min="5369" max="5617" width="9" style="751"/>
    <col min="5618" max="5618" width="4.87272727272727" style="751" customWidth="1"/>
    <col min="5619" max="5619" width="30.6272727272727" style="751" customWidth="1"/>
    <col min="5620" max="5620" width="17" style="751" customWidth="1"/>
    <col min="5621" max="5621" width="13.5" style="751" customWidth="1"/>
    <col min="5622" max="5622" width="32.1272727272727" style="751" customWidth="1"/>
    <col min="5623" max="5623" width="15.5" style="751" customWidth="1"/>
    <col min="5624" max="5624" width="12.2545454545455" style="751" customWidth="1"/>
    <col min="5625" max="5873" width="9" style="751"/>
    <col min="5874" max="5874" width="4.87272727272727" style="751" customWidth="1"/>
    <col min="5875" max="5875" width="30.6272727272727" style="751" customWidth="1"/>
    <col min="5876" max="5876" width="17" style="751" customWidth="1"/>
    <col min="5877" max="5877" width="13.5" style="751" customWidth="1"/>
    <col min="5878" max="5878" width="32.1272727272727" style="751" customWidth="1"/>
    <col min="5879" max="5879" width="15.5" style="751" customWidth="1"/>
    <col min="5880" max="5880" width="12.2545454545455" style="751" customWidth="1"/>
    <col min="5881" max="6129" width="9" style="751"/>
    <col min="6130" max="6130" width="4.87272727272727" style="751" customWidth="1"/>
    <col min="6131" max="6131" width="30.6272727272727" style="751" customWidth="1"/>
    <col min="6132" max="6132" width="17" style="751" customWidth="1"/>
    <col min="6133" max="6133" width="13.5" style="751" customWidth="1"/>
    <col min="6134" max="6134" width="32.1272727272727" style="751" customWidth="1"/>
    <col min="6135" max="6135" width="15.5" style="751" customWidth="1"/>
    <col min="6136" max="6136" width="12.2545454545455" style="751" customWidth="1"/>
    <col min="6137" max="6385" width="9" style="751"/>
    <col min="6386" max="6386" width="4.87272727272727" style="751" customWidth="1"/>
    <col min="6387" max="6387" width="30.6272727272727" style="751" customWidth="1"/>
    <col min="6388" max="6388" width="17" style="751" customWidth="1"/>
    <col min="6389" max="6389" width="13.5" style="751" customWidth="1"/>
    <col min="6390" max="6390" width="32.1272727272727" style="751" customWidth="1"/>
    <col min="6391" max="6391" width="15.5" style="751" customWidth="1"/>
    <col min="6392" max="6392" width="12.2545454545455" style="751" customWidth="1"/>
    <col min="6393" max="6641" width="9" style="751"/>
    <col min="6642" max="6642" width="4.87272727272727" style="751" customWidth="1"/>
    <col min="6643" max="6643" width="30.6272727272727" style="751" customWidth="1"/>
    <col min="6644" max="6644" width="17" style="751" customWidth="1"/>
    <col min="6645" max="6645" width="13.5" style="751" customWidth="1"/>
    <col min="6646" max="6646" width="32.1272727272727" style="751" customWidth="1"/>
    <col min="6647" max="6647" width="15.5" style="751" customWidth="1"/>
    <col min="6648" max="6648" width="12.2545454545455" style="751" customWidth="1"/>
    <col min="6649" max="6897" width="9" style="751"/>
    <col min="6898" max="6898" width="4.87272727272727" style="751" customWidth="1"/>
    <col min="6899" max="6899" width="30.6272727272727" style="751" customWidth="1"/>
    <col min="6900" max="6900" width="17" style="751" customWidth="1"/>
    <col min="6901" max="6901" width="13.5" style="751" customWidth="1"/>
    <col min="6902" max="6902" width="32.1272727272727" style="751" customWidth="1"/>
    <col min="6903" max="6903" width="15.5" style="751" customWidth="1"/>
    <col min="6904" max="6904" width="12.2545454545455" style="751" customWidth="1"/>
    <col min="6905" max="7153" width="9" style="751"/>
    <col min="7154" max="7154" width="4.87272727272727" style="751" customWidth="1"/>
    <col min="7155" max="7155" width="30.6272727272727" style="751" customWidth="1"/>
    <col min="7156" max="7156" width="17" style="751" customWidth="1"/>
    <col min="7157" max="7157" width="13.5" style="751" customWidth="1"/>
    <col min="7158" max="7158" width="32.1272727272727" style="751" customWidth="1"/>
    <col min="7159" max="7159" width="15.5" style="751" customWidth="1"/>
    <col min="7160" max="7160" width="12.2545454545455" style="751" customWidth="1"/>
    <col min="7161" max="7409" width="9" style="751"/>
    <col min="7410" max="7410" width="4.87272727272727" style="751" customWidth="1"/>
    <col min="7411" max="7411" width="30.6272727272727" style="751" customWidth="1"/>
    <col min="7412" max="7412" width="17" style="751" customWidth="1"/>
    <col min="7413" max="7413" width="13.5" style="751" customWidth="1"/>
    <col min="7414" max="7414" width="32.1272727272727" style="751" customWidth="1"/>
    <col min="7415" max="7415" width="15.5" style="751" customWidth="1"/>
    <col min="7416" max="7416" width="12.2545454545455" style="751" customWidth="1"/>
    <col min="7417" max="7665" width="9" style="751"/>
    <col min="7666" max="7666" width="4.87272727272727" style="751" customWidth="1"/>
    <col min="7667" max="7667" width="30.6272727272727" style="751" customWidth="1"/>
    <col min="7668" max="7668" width="17" style="751" customWidth="1"/>
    <col min="7669" max="7669" width="13.5" style="751" customWidth="1"/>
    <col min="7670" max="7670" width="32.1272727272727" style="751" customWidth="1"/>
    <col min="7671" max="7671" width="15.5" style="751" customWidth="1"/>
    <col min="7672" max="7672" width="12.2545454545455" style="751" customWidth="1"/>
    <col min="7673" max="7921" width="9" style="751"/>
    <col min="7922" max="7922" width="4.87272727272727" style="751" customWidth="1"/>
    <col min="7923" max="7923" width="30.6272727272727" style="751" customWidth="1"/>
    <col min="7924" max="7924" width="17" style="751" customWidth="1"/>
    <col min="7925" max="7925" width="13.5" style="751" customWidth="1"/>
    <col min="7926" max="7926" width="32.1272727272727" style="751" customWidth="1"/>
    <col min="7927" max="7927" width="15.5" style="751" customWidth="1"/>
    <col min="7928" max="7928" width="12.2545454545455" style="751" customWidth="1"/>
    <col min="7929" max="8177" width="9" style="751"/>
    <col min="8178" max="8178" width="4.87272727272727" style="751" customWidth="1"/>
    <col min="8179" max="8179" width="30.6272727272727" style="751" customWidth="1"/>
    <col min="8180" max="8180" width="17" style="751" customWidth="1"/>
    <col min="8181" max="8181" width="13.5" style="751" customWidth="1"/>
    <col min="8182" max="8182" width="32.1272727272727" style="751" customWidth="1"/>
    <col min="8183" max="8183" width="15.5" style="751" customWidth="1"/>
    <col min="8184" max="8184" width="12.2545454545455" style="751" customWidth="1"/>
    <col min="8185" max="8433" width="9" style="751"/>
    <col min="8434" max="8434" width="4.87272727272727" style="751" customWidth="1"/>
    <col min="8435" max="8435" width="30.6272727272727" style="751" customWidth="1"/>
    <col min="8436" max="8436" width="17" style="751" customWidth="1"/>
    <col min="8437" max="8437" width="13.5" style="751" customWidth="1"/>
    <col min="8438" max="8438" width="32.1272727272727" style="751" customWidth="1"/>
    <col min="8439" max="8439" width="15.5" style="751" customWidth="1"/>
    <col min="8440" max="8440" width="12.2545454545455" style="751" customWidth="1"/>
    <col min="8441" max="8689" width="9" style="751"/>
    <col min="8690" max="8690" width="4.87272727272727" style="751" customWidth="1"/>
    <col min="8691" max="8691" width="30.6272727272727" style="751" customWidth="1"/>
    <col min="8692" max="8692" width="17" style="751" customWidth="1"/>
    <col min="8693" max="8693" width="13.5" style="751" customWidth="1"/>
    <col min="8694" max="8694" width="32.1272727272727" style="751" customWidth="1"/>
    <col min="8695" max="8695" width="15.5" style="751" customWidth="1"/>
    <col min="8696" max="8696" width="12.2545454545455" style="751" customWidth="1"/>
    <col min="8697" max="8945" width="9" style="751"/>
    <col min="8946" max="8946" width="4.87272727272727" style="751" customWidth="1"/>
    <col min="8947" max="8947" width="30.6272727272727" style="751" customWidth="1"/>
    <col min="8948" max="8948" width="17" style="751" customWidth="1"/>
    <col min="8949" max="8949" width="13.5" style="751" customWidth="1"/>
    <col min="8950" max="8950" width="32.1272727272727" style="751" customWidth="1"/>
    <col min="8951" max="8951" width="15.5" style="751" customWidth="1"/>
    <col min="8952" max="8952" width="12.2545454545455" style="751" customWidth="1"/>
    <col min="8953" max="9201" width="9" style="751"/>
    <col min="9202" max="9202" width="4.87272727272727" style="751" customWidth="1"/>
    <col min="9203" max="9203" width="30.6272727272727" style="751" customWidth="1"/>
    <col min="9204" max="9204" width="17" style="751" customWidth="1"/>
    <col min="9205" max="9205" width="13.5" style="751" customWidth="1"/>
    <col min="9206" max="9206" width="32.1272727272727" style="751" customWidth="1"/>
    <col min="9207" max="9207" width="15.5" style="751" customWidth="1"/>
    <col min="9208" max="9208" width="12.2545454545455" style="751" customWidth="1"/>
    <col min="9209" max="9457" width="9" style="751"/>
    <col min="9458" max="9458" width="4.87272727272727" style="751" customWidth="1"/>
    <col min="9459" max="9459" width="30.6272727272727" style="751" customWidth="1"/>
    <col min="9460" max="9460" width="17" style="751" customWidth="1"/>
    <col min="9461" max="9461" width="13.5" style="751" customWidth="1"/>
    <col min="9462" max="9462" width="32.1272727272727" style="751" customWidth="1"/>
    <col min="9463" max="9463" width="15.5" style="751" customWidth="1"/>
    <col min="9464" max="9464" width="12.2545454545455" style="751" customWidth="1"/>
    <col min="9465" max="9713" width="9" style="751"/>
    <col min="9714" max="9714" width="4.87272727272727" style="751" customWidth="1"/>
    <col min="9715" max="9715" width="30.6272727272727" style="751" customWidth="1"/>
    <col min="9716" max="9716" width="17" style="751" customWidth="1"/>
    <col min="9717" max="9717" width="13.5" style="751" customWidth="1"/>
    <col min="9718" max="9718" width="32.1272727272727" style="751" customWidth="1"/>
    <col min="9719" max="9719" width="15.5" style="751" customWidth="1"/>
    <col min="9720" max="9720" width="12.2545454545455" style="751" customWidth="1"/>
    <col min="9721" max="9969" width="9" style="751"/>
    <col min="9970" max="9970" width="4.87272727272727" style="751" customWidth="1"/>
    <col min="9971" max="9971" width="30.6272727272727" style="751" customWidth="1"/>
    <col min="9972" max="9972" width="17" style="751" customWidth="1"/>
    <col min="9973" max="9973" width="13.5" style="751" customWidth="1"/>
    <col min="9974" max="9974" width="32.1272727272727" style="751" customWidth="1"/>
    <col min="9975" max="9975" width="15.5" style="751" customWidth="1"/>
    <col min="9976" max="9976" width="12.2545454545455" style="751" customWidth="1"/>
    <col min="9977" max="10225" width="9" style="751"/>
    <col min="10226" max="10226" width="4.87272727272727" style="751" customWidth="1"/>
    <col min="10227" max="10227" width="30.6272727272727" style="751" customWidth="1"/>
    <col min="10228" max="10228" width="17" style="751" customWidth="1"/>
    <col min="10229" max="10229" width="13.5" style="751" customWidth="1"/>
    <col min="10230" max="10230" width="32.1272727272727" style="751" customWidth="1"/>
    <col min="10231" max="10231" width="15.5" style="751" customWidth="1"/>
    <col min="10232" max="10232" width="12.2545454545455" style="751" customWidth="1"/>
    <col min="10233" max="10481" width="9" style="751"/>
    <col min="10482" max="10482" width="4.87272727272727" style="751" customWidth="1"/>
    <col min="10483" max="10483" width="30.6272727272727" style="751" customWidth="1"/>
    <col min="10484" max="10484" width="17" style="751" customWidth="1"/>
    <col min="10485" max="10485" width="13.5" style="751" customWidth="1"/>
    <col min="10486" max="10486" width="32.1272727272727" style="751" customWidth="1"/>
    <col min="10487" max="10487" width="15.5" style="751" customWidth="1"/>
    <col min="10488" max="10488" width="12.2545454545455" style="751" customWidth="1"/>
    <col min="10489" max="10737" width="9" style="751"/>
    <col min="10738" max="10738" width="4.87272727272727" style="751" customWidth="1"/>
    <col min="10739" max="10739" width="30.6272727272727" style="751" customWidth="1"/>
    <col min="10740" max="10740" width="17" style="751" customWidth="1"/>
    <col min="10741" max="10741" width="13.5" style="751" customWidth="1"/>
    <col min="10742" max="10742" width="32.1272727272727" style="751" customWidth="1"/>
    <col min="10743" max="10743" width="15.5" style="751" customWidth="1"/>
    <col min="10744" max="10744" width="12.2545454545455" style="751" customWidth="1"/>
    <col min="10745" max="10993" width="9" style="751"/>
    <col min="10994" max="10994" width="4.87272727272727" style="751" customWidth="1"/>
    <col min="10995" max="10995" width="30.6272727272727" style="751" customWidth="1"/>
    <col min="10996" max="10996" width="17" style="751" customWidth="1"/>
    <col min="10997" max="10997" width="13.5" style="751" customWidth="1"/>
    <col min="10998" max="10998" width="32.1272727272727" style="751" customWidth="1"/>
    <col min="10999" max="10999" width="15.5" style="751" customWidth="1"/>
    <col min="11000" max="11000" width="12.2545454545455" style="751" customWidth="1"/>
    <col min="11001" max="11249" width="9" style="751"/>
    <col min="11250" max="11250" width="4.87272727272727" style="751" customWidth="1"/>
    <col min="11251" max="11251" width="30.6272727272727" style="751" customWidth="1"/>
    <col min="11252" max="11252" width="17" style="751" customWidth="1"/>
    <col min="11253" max="11253" width="13.5" style="751" customWidth="1"/>
    <col min="11254" max="11254" width="32.1272727272727" style="751" customWidth="1"/>
    <col min="11255" max="11255" width="15.5" style="751" customWidth="1"/>
    <col min="11256" max="11256" width="12.2545454545455" style="751" customWidth="1"/>
    <col min="11257" max="11505" width="9" style="751"/>
    <col min="11506" max="11506" width="4.87272727272727" style="751" customWidth="1"/>
    <col min="11507" max="11507" width="30.6272727272727" style="751" customWidth="1"/>
    <col min="11508" max="11508" width="17" style="751" customWidth="1"/>
    <col min="11509" max="11509" width="13.5" style="751" customWidth="1"/>
    <col min="11510" max="11510" width="32.1272727272727" style="751" customWidth="1"/>
    <col min="11511" max="11511" width="15.5" style="751" customWidth="1"/>
    <col min="11512" max="11512" width="12.2545454545455" style="751" customWidth="1"/>
    <col min="11513" max="11761" width="9" style="751"/>
    <col min="11762" max="11762" width="4.87272727272727" style="751" customWidth="1"/>
    <col min="11763" max="11763" width="30.6272727272727" style="751" customWidth="1"/>
    <col min="11764" max="11764" width="17" style="751" customWidth="1"/>
    <col min="11765" max="11765" width="13.5" style="751" customWidth="1"/>
    <col min="11766" max="11766" width="32.1272727272727" style="751" customWidth="1"/>
    <col min="11767" max="11767" width="15.5" style="751" customWidth="1"/>
    <col min="11768" max="11768" width="12.2545454545455" style="751" customWidth="1"/>
    <col min="11769" max="12017" width="9" style="751"/>
    <col min="12018" max="12018" width="4.87272727272727" style="751" customWidth="1"/>
    <col min="12019" max="12019" width="30.6272727272727" style="751" customWidth="1"/>
    <col min="12020" max="12020" width="17" style="751" customWidth="1"/>
    <col min="12021" max="12021" width="13.5" style="751" customWidth="1"/>
    <col min="12022" max="12022" width="32.1272727272727" style="751" customWidth="1"/>
    <col min="12023" max="12023" width="15.5" style="751" customWidth="1"/>
    <col min="12024" max="12024" width="12.2545454545455" style="751" customWidth="1"/>
    <col min="12025" max="12273" width="9" style="751"/>
    <col min="12274" max="12274" width="4.87272727272727" style="751" customWidth="1"/>
    <col min="12275" max="12275" width="30.6272727272727" style="751" customWidth="1"/>
    <col min="12276" max="12276" width="17" style="751" customWidth="1"/>
    <col min="12277" max="12277" width="13.5" style="751" customWidth="1"/>
    <col min="12278" max="12278" width="32.1272727272727" style="751" customWidth="1"/>
    <col min="12279" max="12279" width="15.5" style="751" customWidth="1"/>
    <col min="12280" max="12280" width="12.2545454545455" style="751" customWidth="1"/>
    <col min="12281" max="12529" width="9" style="751"/>
    <col min="12530" max="12530" width="4.87272727272727" style="751" customWidth="1"/>
    <col min="12531" max="12531" width="30.6272727272727" style="751" customWidth="1"/>
    <col min="12532" max="12532" width="17" style="751" customWidth="1"/>
    <col min="12533" max="12533" width="13.5" style="751" customWidth="1"/>
    <col min="12534" max="12534" width="32.1272727272727" style="751" customWidth="1"/>
    <col min="12535" max="12535" width="15.5" style="751" customWidth="1"/>
    <col min="12536" max="12536" width="12.2545454545455" style="751" customWidth="1"/>
    <col min="12537" max="12785" width="9" style="751"/>
    <col min="12786" max="12786" width="4.87272727272727" style="751" customWidth="1"/>
    <col min="12787" max="12787" width="30.6272727272727" style="751" customWidth="1"/>
    <col min="12788" max="12788" width="17" style="751" customWidth="1"/>
    <col min="12789" max="12789" width="13.5" style="751" customWidth="1"/>
    <col min="12790" max="12790" width="32.1272727272727" style="751" customWidth="1"/>
    <col min="12791" max="12791" width="15.5" style="751" customWidth="1"/>
    <col min="12792" max="12792" width="12.2545454545455" style="751" customWidth="1"/>
    <col min="12793" max="13041" width="9" style="751"/>
    <col min="13042" max="13042" width="4.87272727272727" style="751" customWidth="1"/>
    <col min="13043" max="13043" width="30.6272727272727" style="751" customWidth="1"/>
    <col min="13044" max="13044" width="17" style="751" customWidth="1"/>
    <col min="13045" max="13045" width="13.5" style="751" customWidth="1"/>
    <col min="13046" max="13046" width="32.1272727272727" style="751" customWidth="1"/>
    <col min="13047" max="13047" width="15.5" style="751" customWidth="1"/>
    <col min="13048" max="13048" width="12.2545454545455" style="751" customWidth="1"/>
    <col min="13049" max="13297" width="9" style="751"/>
    <col min="13298" max="13298" width="4.87272727272727" style="751" customWidth="1"/>
    <col min="13299" max="13299" width="30.6272727272727" style="751" customWidth="1"/>
    <col min="13300" max="13300" width="17" style="751" customWidth="1"/>
    <col min="13301" max="13301" width="13.5" style="751" customWidth="1"/>
    <col min="13302" max="13302" width="32.1272727272727" style="751" customWidth="1"/>
    <col min="13303" max="13303" width="15.5" style="751" customWidth="1"/>
    <col min="13304" max="13304" width="12.2545454545455" style="751" customWidth="1"/>
    <col min="13305" max="13553" width="9" style="751"/>
    <col min="13554" max="13554" width="4.87272727272727" style="751" customWidth="1"/>
    <col min="13555" max="13555" width="30.6272727272727" style="751" customWidth="1"/>
    <col min="13556" max="13556" width="17" style="751" customWidth="1"/>
    <col min="13557" max="13557" width="13.5" style="751" customWidth="1"/>
    <col min="13558" max="13558" width="32.1272727272727" style="751" customWidth="1"/>
    <col min="13559" max="13559" width="15.5" style="751" customWidth="1"/>
    <col min="13560" max="13560" width="12.2545454545455" style="751" customWidth="1"/>
    <col min="13561" max="13809" width="9" style="751"/>
    <col min="13810" max="13810" width="4.87272727272727" style="751" customWidth="1"/>
    <col min="13811" max="13811" width="30.6272727272727" style="751" customWidth="1"/>
    <col min="13812" max="13812" width="17" style="751" customWidth="1"/>
    <col min="13813" max="13813" width="13.5" style="751" customWidth="1"/>
    <col min="13814" max="13814" width="32.1272727272727" style="751" customWidth="1"/>
    <col min="13815" max="13815" width="15.5" style="751" customWidth="1"/>
    <col min="13816" max="13816" width="12.2545454545455" style="751" customWidth="1"/>
    <col min="13817" max="14065" width="9" style="751"/>
    <col min="14066" max="14066" width="4.87272727272727" style="751" customWidth="1"/>
    <col min="14067" max="14067" width="30.6272727272727" style="751" customWidth="1"/>
    <col min="14068" max="14068" width="17" style="751" customWidth="1"/>
    <col min="14069" max="14069" width="13.5" style="751" customWidth="1"/>
    <col min="14070" max="14070" width="32.1272727272727" style="751" customWidth="1"/>
    <col min="14071" max="14071" width="15.5" style="751" customWidth="1"/>
    <col min="14072" max="14072" width="12.2545454545455" style="751" customWidth="1"/>
    <col min="14073" max="14321" width="9" style="751"/>
    <col min="14322" max="14322" width="4.87272727272727" style="751" customWidth="1"/>
    <col min="14323" max="14323" width="30.6272727272727" style="751" customWidth="1"/>
    <col min="14324" max="14324" width="17" style="751" customWidth="1"/>
    <col min="14325" max="14325" width="13.5" style="751" customWidth="1"/>
    <col min="14326" max="14326" width="32.1272727272727" style="751" customWidth="1"/>
    <col min="14327" max="14327" width="15.5" style="751" customWidth="1"/>
    <col min="14328" max="14328" width="12.2545454545455" style="751" customWidth="1"/>
    <col min="14329" max="14577" width="9" style="751"/>
    <col min="14578" max="14578" width="4.87272727272727" style="751" customWidth="1"/>
    <col min="14579" max="14579" width="30.6272727272727" style="751" customWidth="1"/>
    <col min="14580" max="14580" width="17" style="751" customWidth="1"/>
    <col min="14581" max="14581" width="13.5" style="751" customWidth="1"/>
    <col min="14582" max="14582" width="32.1272727272727" style="751" customWidth="1"/>
    <col min="14583" max="14583" width="15.5" style="751" customWidth="1"/>
    <col min="14584" max="14584" width="12.2545454545455" style="751" customWidth="1"/>
    <col min="14585" max="14833" width="9" style="751"/>
    <col min="14834" max="14834" width="4.87272727272727" style="751" customWidth="1"/>
    <col min="14835" max="14835" width="30.6272727272727" style="751" customWidth="1"/>
    <col min="14836" max="14836" width="17" style="751" customWidth="1"/>
    <col min="14837" max="14837" width="13.5" style="751" customWidth="1"/>
    <col min="14838" max="14838" width="32.1272727272727" style="751" customWidth="1"/>
    <col min="14839" max="14839" width="15.5" style="751" customWidth="1"/>
    <col min="14840" max="14840" width="12.2545454545455" style="751" customWidth="1"/>
    <col min="14841" max="15089" width="9" style="751"/>
    <col min="15090" max="15090" width="4.87272727272727" style="751" customWidth="1"/>
    <col min="15091" max="15091" width="30.6272727272727" style="751" customWidth="1"/>
    <col min="15092" max="15092" width="17" style="751" customWidth="1"/>
    <col min="15093" max="15093" width="13.5" style="751" customWidth="1"/>
    <col min="15094" max="15094" width="32.1272727272727" style="751" customWidth="1"/>
    <col min="15095" max="15095" width="15.5" style="751" customWidth="1"/>
    <col min="15096" max="15096" width="12.2545454545455" style="751" customWidth="1"/>
    <col min="15097" max="15345" width="9" style="751"/>
    <col min="15346" max="15346" width="4.87272727272727" style="751" customWidth="1"/>
    <col min="15347" max="15347" width="30.6272727272727" style="751" customWidth="1"/>
    <col min="15348" max="15348" width="17" style="751" customWidth="1"/>
    <col min="15349" max="15349" width="13.5" style="751" customWidth="1"/>
    <col min="15350" max="15350" width="32.1272727272727" style="751" customWidth="1"/>
    <col min="15351" max="15351" width="15.5" style="751" customWidth="1"/>
    <col min="15352" max="15352" width="12.2545454545455" style="751" customWidth="1"/>
    <col min="15353" max="15601" width="9" style="751"/>
    <col min="15602" max="15602" width="4.87272727272727" style="751" customWidth="1"/>
    <col min="15603" max="15603" width="30.6272727272727" style="751" customWidth="1"/>
    <col min="15604" max="15604" width="17" style="751" customWidth="1"/>
    <col min="15605" max="15605" width="13.5" style="751" customWidth="1"/>
    <col min="15606" max="15606" width="32.1272727272727" style="751" customWidth="1"/>
    <col min="15607" max="15607" width="15.5" style="751" customWidth="1"/>
    <col min="15608" max="15608" width="12.2545454545455" style="751" customWidth="1"/>
    <col min="15609" max="15857" width="9" style="751"/>
    <col min="15858" max="15858" width="4.87272727272727" style="751" customWidth="1"/>
    <col min="15859" max="15859" width="30.6272727272727" style="751" customWidth="1"/>
    <col min="15860" max="15860" width="17" style="751" customWidth="1"/>
    <col min="15861" max="15861" width="13.5" style="751" customWidth="1"/>
    <col min="15862" max="15862" width="32.1272727272727" style="751" customWidth="1"/>
    <col min="15863" max="15863" width="15.5" style="751" customWidth="1"/>
    <col min="15864" max="15864" width="12.2545454545455" style="751" customWidth="1"/>
    <col min="15865" max="16113" width="9" style="751"/>
    <col min="16114" max="16114" width="4.87272727272727" style="751" customWidth="1"/>
    <col min="16115" max="16115" width="30.6272727272727" style="751" customWidth="1"/>
    <col min="16116" max="16116" width="17" style="751" customWidth="1"/>
    <col min="16117" max="16117" width="13.5" style="751" customWidth="1"/>
    <col min="16118" max="16118" width="32.1272727272727" style="751" customWidth="1"/>
    <col min="16119" max="16119" width="15.5" style="751" customWidth="1"/>
    <col min="16120" max="16120" width="12.2545454545455" style="751" customWidth="1"/>
    <col min="16121" max="16384" width="9" style="751"/>
  </cols>
  <sheetData>
    <row r="1" ht="17.5" spans="1:18">
      <c r="A1" s="63" t="s">
        <v>193</v>
      </c>
      <c r="B1" s="63"/>
      <c r="C1" s="63"/>
      <c r="D1" s="63"/>
      <c r="E1" s="63"/>
      <c r="F1" s="63"/>
      <c r="G1" s="63"/>
      <c r="H1" s="63"/>
      <c r="I1" s="63"/>
      <c r="J1" s="63"/>
      <c r="K1" s="63"/>
      <c r="L1" s="63"/>
      <c r="M1" s="63"/>
      <c r="N1" s="63"/>
      <c r="O1" s="63"/>
      <c r="P1" s="63"/>
      <c r="Q1" s="63"/>
      <c r="R1" s="63"/>
    </row>
    <row r="2" ht="33" customHeight="1" spans="1:18">
      <c r="A2" s="755" t="s">
        <v>194</v>
      </c>
      <c r="B2" s="755"/>
      <c r="C2" s="755"/>
      <c r="D2" s="755"/>
      <c r="E2" s="755"/>
      <c r="F2" s="755"/>
      <c r="G2" s="755"/>
      <c r="H2" s="755"/>
      <c r="I2" s="755"/>
      <c r="J2" s="755"/>
      <c r="K2" s="755"/>
      <c r="L2" s="755"/>
      <c r="M2" s="755"/>
      <c r="N2" s="755"/>
      <c r="O2" s="755"/>
      <c r="P2" s="755"/>
      <c r="Q2" s="755"/>
      <c r="R2" s="755"/>
    </row>
    <row r="3" ht="23" spans="1:18">
      <c r="A3" s="756"/>
      <c r="B3" s="757"/>
      <c r="C3" s="757"/>
      <c r="D3" s="757"/>
      <c r="E3" s="757"/>
      <c r="F3" s="758"/>
      <c r="G3" s="758"/>
      <c r="H3" s="759"/>
      <c r="I3" s="758"/>
      <c r="J3" s="756"/>
      <c r="K3" s="757"/>
      <c r="L3" s="757"/>
      <c r="M3" s="757"/>
      <c r="N3" s="757"/>
      <c r="O3" s="756"/>
      <c r="Q3" s="758"/>
      <c r="R3" s="786" t="s">
        <v>2</v>
      </c>
    </row>
    <row r="4" ht="52.5" spans="1:18">
      <c r="A4" s="479" t="s">
        <v>3</v>
      </c>
      <c r="B4" s="324" t="s">
        <v>195</v>
      </c>
      <c r="C4" s="324" t="s">
        <v>196</v>
      </c>
      <c r="D4" s="324" t="s">
        <v>197</v>
      </c>
      <c r="E4" s="324" t="s">
        <v>4</v>
      </c>
      <c r="F4" s="346" t="s">
        <v>198</v>
      </c>
      <c r="G4" s="346" t="s">
        <v>199</v>
      </c>
      <c r="H4" s="523" t="s">
        <v>200</v>
      </c>
      <c r="I4" s="346" t="s">
        <v>201</v>
      </c>
      <c r="J4" s="479" t="s">
        <v>7</v>
      </c>
      <c r="K4" s="324" t="s">
        <v>195</v>
      </c>
      <c r="L4" s="324" t="s">
        <v>196</v>
      </c>
      <c r="M4" s="324" t="s">
        <v>197</v>
      </c>
      <c r="N4" s="324" t="s">
        <v>4</v>
      </c>
      <c r="O4" s="345" t="s">
        <v>200</v>
      </c>
      <c r="P4" s="346" t="s">
        <v>198</v>
      </c>
      <c r="Q4" s="346" t="s">
        <v>199</v>
      </c>
      <c r="R4" s="346" t="s">
        <v>201</v>
      </c>
    </row>
    <row r="5" ht="20.1" customHeight="1" spans="1:18">
      <c r="A5" s="479" t="s">
        <v>11</v>
      </c>
      <c r="B5" s="196">
        <f>B6+B34</f>
        <v>573298</v>
      </c>
      <c r="C5" s="196">
        <f>C6+C34</f>
        <v>808905</v>
      </c>
      <c r="D5" s="196">
        <f>D6+D34</f>
        <v>809502</v>
      </c>
      <c r="E5" s="196">
        <f>E6+E34</f>
        <v>810385</v>
      </c>
      <c r="F5" s="346"/>
      <c r="G5" s="760" t="s">
        <v>87</v>
      </c>
      <c r="H5" s="347">
        <f>H6+H34</f>
        <v>925626</v>
      </c>
      <c r="I5" s="346"/>
      <c r="J5" s="479" t="s">
        <v>11</v>
      </c>
      <c r="K5" s="196">
        <f>K6+K34</f>
        <v>573298.318493</v>
      </c>
      <c r="L5" s="196">
        <f>L6+L34</f>
        <v>808905.020093</v>
      </c>
      <c r="M5" s="784">
        <f>M6+M34</f>
        <v>809501.861373</v>
      </c>
      <c r="N5" s="196">
        <f>N6+N34</f>
        <v>810384.546103</v>
      </c>
      <c r="O5" s="196"/>
      <c r="P5" s="771"/>
      <c r="Q5" s="787" t="s">
        <v>87</v>
      </c>
      <c r="R5" s="346"/>
    </row>
    <row r="6" ht="20.1" customHeight="1" spans="1:18">
      <c r="A6" s="348" t="s">
        <v>13</v>
      </c>
      <c r="B6" s="196">
        <f>B7+B24</f>
        <v>251000</v>
      </c>
      <c r="C6" s="196">
        <f>C7+C24</f>
        <v>251000</v>
      </c>
      <c r="D6" s="196">
        <f>C6</f>
        <v>251000</v>
      </c>
      <c r="E6" s="196">
        <f>E7+E24</f>
        <v>251883</v>
      </c>
      <c r="F6" s="761">
        <f>E6/C6</f>
        <v>1.00351792828685</v>
      </c>
      <c r="G6" s="760">
        <f>E6/D6</f>
        <v>1.00351792828685</v>
      </c>
      <c r="H6" s="347">
        <f>H7+H24</f>
        <v>238965</v>
      </c>
      <c r="I6" s="760">
        <f>(E6-H6)/H6</f>
        <v>0.0540581256669387</v>
      </c>
      <c r="J6" s="348" t="s">
        <v>14</v>
      </c>
      <c r="K6" s="196">
        <f>SUM(K7:K32)</f>
        <v>492738.318493</v>
      </c>
      <c r="L6" s="196">
        <f>SUM(L7:L32)</f>
        <v>576334.020093</v>
      </c>
      <c r="M6" s="196">
        <f>SUM(M7:M32)</f>
        <v>593487.861373</v>
      </c>
      <c r="N6" s="196">
        <f>SUM(N7:N32)</f>
        <v>560708.546103</v>
      </c>
      <c r="O6" s="785">
        <f>SUM(O7:O32)</f>
        <v>512471.2</v>
      </c>
      <c r="P6" s="781">
        <f>N6/L6</f>
        <v>0.972888163035251</v>
      </c>
      <c r="Q6" s="787">
        <f>N6/M6</f>
        <v>0.94476834758816</v>
      </c>
      <c r="R6" s="760">
        <f>(N6-O6)/O6</f>
        <v>0.0941269404075781</v>
      </c>
    </row>
    <row r="7" ht="20.1" customHeight="1" spans="1:18">
      <c r="A7" s="762" t="s">
        <v>15</v>
      </c>
      <c r="B7" s="763">
        <f>SUM(B8:B23)</f>
        <v>126000</v>
      </c>
      <c r="C7" s="763">
        <f>SUM(C8:C23)</f>
        <v>85000</v>
      </c>
      <c r="D7" s="196">
        <f t="shared" ref="D7:D25" si="0">C7</f>
        <v>85000</v>
      </c>
      <c r="E7" s="763">
        <f>SUM(E8:E23)</f>
        <v>79621</v>
      </c>
      <c r="F7" s="761">
        <f t="shared" ref="F7:F32" si="1">E7/C7</f>
        <v>0.936717647058824</v>
      </c>
      <c r="G7" s="760">
        <f t="shared" ref="G7:G32" si="2">E7/D7</f>
        <v>0.936717647058824</v>
      </c>
      <c r="H7" s="763">
        <f>SUM(H8:H23)</f>
        <v>108746</v>
      </c>
      <c r="I7" s="760">
        <f t="shared" ref="I7:I32" si="3">(E7-H7)/H7</f>
        <v>-0.267825943023192</v>
      </c>
      <c r="J7" s="217" t="s">
        <v>17</v>
      </c>
      <c r="K7" s="267">
        <v>42639.662564</v>
      </c>
      <c r="L7" s="267">
        <v>52616.962564</v>
      </c>
      <c r="M7" s="267">
        <f>33009.089883-883</f>
        <v>32126.089883</v>
      </c>
      <c r="N7" s="267">
        <v>32666.859883</v>
      </c>
      <c r="O7" s="354">
        <v>40341</v>
      </c>
      <c r="P7" s="781">
        <f t="shared" ref="P7:P32" si="4">N7/L7</f>
        <v>0.620842752815046</v>
      </c>
      <c r="Q7" s="788">
        <f>N7/M7</f>
        <v>1.01683273632021</v>
      </c>
      <c r="R7" s="761">
        <f t="shared" ref="R7:R29" si="5">(N7-O7)/O7</f>
        <v>-0.190231777025855</v>
      </c>
    </row>
    <row r="8" ht="20.1" customHeight="1" spans="1:18">
      <c r="A8" s="764" t="s">
        <v>202</v>
      </c>
      <c r="B8" s="765">
        <v>53000</v>
      </c>
      <c r="C8" s="734">
        <v>32200</v>
      </c>
      <c r="D8" s="267">
        <f t="shared" si="0"/>
        <v>32200</v>
      </c>
      <c r="E8" s="734">
        <v>25938</v>
      </c>
      <c r="F8" s="761">
        <f t="shared" si="1"/>
        <v>0.805527950310559</v>
      </c>
      <c r="G8" s="761">
        <f t="shared" si="2"/>
        <v>0.805527950310559</v>
      </c>
      <c r="H8" s="766">
        <v>48787</v>
      </c>
      <c r="I8" s="761">
        <f t="shared" si="3"/>
        <v>-0.468341976346158</v>
      </c>
      <c r="J8" s="217" t="s">
        <v>20</v>
      </c>
      <c r="K8" s="267"/>
      <c r="L8" s="267">
        <v>0</v>
      </c>
      <c r="M8" s="267">
        <v>0</v>
      </c>
      <c r="N8" s="267">
        <v>0</v>
      </c>
      <c r="O8" s="354"/>
      <c r="P8" s="781"/>
      <c r="Q8" s="788" t="s">
        <v>87</v>
      </c>
      <c r="R8" s="761"/>
    </row>
    <row r="9" ht="20.1" customHeight="1" spans="1:18">
      <c r="A9" s="764" t="s">
        <v>203</v>
      </c>
      <c r="B9" s="765">
        <v>18500</v>
      </c>
      <c r="C9" s="734">
        <v>10600</v>
      </c>
      <c r="D9" s="267">
        <f t="shared" ref="D9:D22" si="6">C9</f>
        <v>10600</v>
      </c>
      <c r="E9" s="734">
        <v>10159</v>
      </c>
      <c r="F9" s="761">
        <f t="shared" si="1"/>
        <v>0.958396226415094</v>
      </c>
      <c r="G9" s="761">
        <f t="shared" si="2"/>
        <v>0.958396226415094</v>
      </c>
      <c r="H9" s="766">
        <v>16545</v>
      </c>
      <c r="I9" s="761">
        <f t="shared" si="3"/>
        <v>-0.385977636748262</v>
      </c>
      <c r="J9" s="217" t="s">
        <v>23</v>
      </c>
      <c r="K9" s="267">
        <v>280.395796</v>
      </c>
      <c r="L9" s="267">
        <v>447.695796</v>
      </c>
      <c r="M9" s="267">
        <v>472.974391</v>
      </c>
      <c r="N9" s="267">
        <v>472.974391</v>
      </c>
      <c r="O9" s="354">
        <v>216</v>
      </c>
      <c r="P9" s="781">
        <f t="shared" si="4"/>
        <v>1.05646377568397</v>
      </c>
      <c r="Q9" s="788">
        <f t="shared" ref="Q9:Q22" si="7">N9/M9</f>
        <v>1</v>
      </c>
      <c r="R9" s="761"/>
    </row>
    <row r="10" ht="20.1" customHeight="1" spans="1:18">
      <c r="A10" s="764" t="s">
        <v>204</v>
      </c>
      <c r="B10" s="765"/>
      <c r="D10" s="267">
        <f t="shared" si="6"/>
        <v>0</v>
      </c>
      <c r="E10" s="734"/>
      <c r="F10" s="761"/>
      <c r="G10" s="761" t="s">
        <v>87</v>
      </c>
      <c r="H10" s="766"/>
      <c r="I10" s="761"/>
      <c r="J10" s="217" t="s">
        <v>26</v>
      </c>
      <c r="K10" s="267">
        <v>17842.528777</v>
      </c>
      <c r="L10" s="267">
        <v>23940.828777</v>
      </c>
      <c r="M10" s="267">
        <v>20649.591652</v>
      </c>
      <c r="N10" s="267">
        <v>20237.270902</v>
      </c>
      <c r="O10" s="354">
        <v>22183</v>
      </c>
      <c r="P10" s="781">
        <f t="shared" si="4"/>
        <v>0.845303689797155</v>
      </c>
      <c r="Q10" s="788">
        <f t="shared" si="7"/>
        <v>0.98003249861069</v>
      </c>
      <c r="R10" s="761">
        <f t="shared" si="5"/>
        <v>-0.0877126221881621</v>
      </c>
    </row>
    <row r="11" ht="20.1" customHeight="1" spans="1:18">
      <c r="A11" s="764" t="s">
        <v>205</v>
      </c>
      <c r="B11" s="765">
        <v>3300</v>
      </c>
      <c r="C11" s="734">
        <v>3000</v>
      </c>
      <c r="D11" s="267">
        <f t="shared" si="6"/>
        <v>3000</v>
      </c>
      <c r="E11" s="734">
        <v>2880</v>
      </c>
      <c r="F11" s="761">
        <f t="shared" si="1"/>
        <v>0.96</v>
      </c>
      <c r="G11" s="761">
        <f t="shared" si="2"/>
        <v>0.96</v>
      </c>
      <c r="H11" s="766">
        <v>2883</v>
      </c>
      <c r="I11" s="761">
        <f t="shared" si="3"/>
        <v>-0.00104058272632674</v>
      </c>
      <c r="J11" s="217" t="s">
        <v>29</v>
      </c>
      <c r="K11" s="267">
        <v>102518.634639</v>
      </c>
      <c r="L11" s="267">
        <v>135774.934639</v>
      </c>
      <c r="M11" s="267">
        <v>145933.730862</v>
      </c>
      <c r="N11" s="267">
        <v>141326.245635</v>
      </c>
      <c r="O11" s="354">
        <v>135206.6</v>
      </c>
      <c r="P11" s="781">
        <f t="shared" si="4"/>
        <v>1.04088612534235</v>
      </c>
      <c r="Q11" s="788">
        <f t="shared" si="7"/>
        <v>0.968427551329055</v>
      </c>
      <c r="R11" s="761">
        <f t="shared" si="5"/>
        <v>0.045261441638204</v>
      </c>
    </row>
    <row r="12" ht="20.1" customHeight="1" spans="1:18">
      <c r="A12" s="764" t="s">
        <v>206</v>
      </c>
      <c r="B12" s="767">
        <v>8800</v>
      </c>
      <c r="C12" s="734">
        <v>6400</v>
      </c>
      <c r="D12" s="267">
        <f t="shared" si="6"/>
        <v>6400</v>
      </c>
      <c r="E12" s="734">
        <v>6457</v>
      </c>
      <c r="F12" s="761">
        <f t="shared" si="1"/>
        <v>1.00890625</v>
      </c>
      <c r="G12" s="761">
        <f t="shared" si="2"/>
        <v>1.00890625</v>
      </c>
      <c r="H12" s="766">
        <v>7495</v>
      </c>
      <c r="I12" s="761">
        <f t="shared" si="3"/>
        <v>-0.138492328218813</v>
      </c>
      <c r="J12" s="217" t="s">
        <v>32</v>
      </c>
      <c r="K12" s="267">
        <v>1694.384956</v>
      </c>
      <c r="L12" s="267">
        <v>1448.384956</v>
      </c>
      <c r="M12" s="267">
        <v>1962.45862</v>
      </c>
      <c r="N12" s="267">
        <v>1894.45862</v>
      </c>
      <c r="O12" s="354">
        <v>1077</v>
      </c>
      <c r="P12" s="781">
        <f t="shared" si="4"/>
        <v>1.30798004505095</v>
      </c>
      <c r="Q12" s="788">
        <f t="shared" si="7"/>
        <v>0.965349587855259</v>
      </c>
      <c r="R12" s="761">
        <f t="shared" si="5"/>
        <v>0.759014503249768</v>
      </c>
    </row>
    <row r="13" ht="20.1" customHeight="1" spans="1:18">
      <c r="A13" s="764" t="s">
        <v>207</v>
      </c>
      <c r="B13" s="767">
        <v>5300</v>
      </c>
      <c r="C13" s="734">
        <v>3600</v>
      </c>
      <c r="D13" s="267">
        <f t="shared" si="6"/>
        <v>3600</v>
      </c>
      <c r="E13" s="734">
        <v>3457</v>
      </c>
      <c r="F13" s="761">
        <f t="shared" si="1"/>
        <v>0.960277777777778</v>
      </c>
      <c r="G13" s="761">
        <f t="shared" si="2"/>
        <v>0.960277777777778</v>
      </c>
      <c r="H13" s="766">
        <v>4228</v>
      </c>
      <c r="I13" s="761">
        <f t="shared" si="3"/>
        <v>-0.182355723746452</v>
      </c>
      <c r="J13" s="217" t="s">
        <v>35</v>
      </c>
      <c r="K13" s="267">
        <v>5452.486299</v>
      </c>
      <c r="L13" s="267">
        <v>8268.486299</v>
      </c>
      <c r="M13" s="267">
        <v>9928.271777</v>
      </c>
      <c r="N13" s="267">
        <v>8886.880895</v>
      </c>
      <c r="O13" s="354">
        <v>6741</v>
      </c>
      <c r="P13" s="781">
        <f t="shared" si="4"/>
        <v>1.07478933551293</v>
      </c>
      <c r="Q13" s="788">
        <f t="shared" si="7"/>
        <v>0.895108544025507</v>
      </c>
      <c r="R13" s="761">
        <f t="shared" si="5"/>
        <v>0.318332724373238</v>
      </c>
    </row>
    <row r="14" ht="20.1" customHeight="1" spans="1:18">
      <c r="A14" s="764" t="s">
        <v>208</v>
      </c>
      <c r="B14" s="767">
        <v>4000</v>
      </c>
      <c r="C14" s="734">
        <v>4600</v>
      </c>
      <c r="D14" s="267">
        <f t="shared" si="6"/>
        <v>4600</v>
      </c>
      <c r="E14" s="734">
        <v>4428</v>
      </c>
      <c r="F14" s="761">
        <f t="shared" si="1"/>
        <v>0.962608695652174</v>
      </c>
      <c r="G14" s="761">
        <f t="shared" si="2"/>
        <v>0.962608695652174</v>
      </c>
      <c r="H14" s="766">
        <v>3593</v>
      </c>
      <c r="I14" s="761">
        <f t="shared" si="3"/>
        <v>0.232396326189814</v>
      </c>
      <c r="J14" s="217" t="s">
        <v>38</v>
      </c>
      <c r="K14" s="267">
        <v>82250.8180139999</v>
      </c>
      <c r="L14" s="267">
        <v>88790.8180139999</v>
      </c>
      <c r="M14" s="267">
        <v>80161.278603</v>
      </c>
      <c r="N14" s="267">
        <v>78817.181287</v>
      </c>
      <c r="O14" s="354">
        <v>78292.6</v>
      </c>
      <c r="P14" s="781">
        <f t="shared" si="4"/>
        <v>0.887672656361525</v>
      </c>
      <c r="Q14" s="788">
        <f t="shared" si="7"/>
        <v>0.983232586363091</v>
      </c>
      <c r="R14" s="761">
        <f t="shared" si="5"/>
        <v>0.00670026652582739</v>
      </c>
    </row>
    <row r="15" ht="20.1" customHeight="1" spans="1:18">
      <c r="A15" s="764" t="s">
        <v>209</v>
      </c>
      <c r="B15" s="767">
        <v>1800</v>
      </c>
      <c r="C15" s="734">
        <v>1200</v>
      </c>
      <c r="D15" s="267">
        <f t="shared" si="6"/>
        <v>1200</v>
      </c>
      <c r="E15" s="734">
        <v>1216</v>
      </c>
      <c r="F15" s="761">
        <f t="shared" si="1"/>
        <v>1.01333333333333</v>
      </c>
      <c r="G15" s="761">
        <f t="shared" si="2"/>
        <v>1.01333333333333</v>
      </c>
      <c r="H15" s="766">
        <v>1320</v>
      </c>
      <c r="I15" s="761">
        <f t="shared" si="3"/>
        <v>-0.0787878787878788</v>
      </c>
      <c r="J15" s="217" t="s">
        <v>41</v>
      </c>
      <c r="K15" s="267">
        <v>37488.2630340001</v>
      </c>
      <c r="L15" s="267">
        <v>43691.2630340001</v>
      </c>
      <c r="M15" s="267">
        <v>49558.487525</v>
      </c>
      <c r="N15" s="267">
        <v>48687.786465</v>
      </c>
      <c r="O15" s="354">
        <v>43814</v>
      </c>
      <c r="P15" s="781">
        <f t="shared" si="4"/>
        <v>1.11435978463501</v>
      </c>
      <c r="Q15" s="788">
        <f t="shared" si="7"/>
        <v>0.982430838722413</v>
      </c>
      <c r="R15" s="761">
        <f t="shared" si="5"/>
        <v>0.111238108024832</v>
      </c>
    </row>
    <row r="16" ht="20.1" customHeight="1" spans="1:18">
      <c r="A16" s="764" t="s">
        <v>210</v>
      </c>
      <c r="B16" s="767">
        <v>4000</v>
      </c>
      <c r="C16" s="734">
        <v>5200</v>
      </c>
      <c r="D16" s="267">
        <f t="shared" si="6"/>
        <v>5200</v>
      </c>
      <c r="E16" s="734">
        <v>5191</v>
      </c>
      <c r="F16" s="761">
        <f t="shared" si="1"/>
        <v>0.998269230769231</v>
      </c>
      <c r="G16" s="761">
        <f t="shared" si="2"/>
        <v>0.998269230769231</v>
      </c>
      <c r="H16" s="766">
        <v>3550</v>
      </c>
      <c r="I16" s="761">
        <f t="shared" si="3"/>
        <v>0.462253521126761</v>
      </c>
      <c r="J16" s="217" t="s">
        <v>44</v>
      </c>
      <c r="K16" s="267">
        <v>8640.909233</v>
      </c>
      <c r="L16" s="267">
        <v>16298.909233</v>
      </c>
      <c r="M16" s="267">
        <f>31914.57923-6</f>
        <v>31908.57923</v>
      </c>
      <c r="N16" s="267">
        <v>30096.96743</v>
      </c>
      <c r="O16" s="354">
        <v>26395</v>
      </c>
      <c r="P16" s="781">
        <f t="shared" si="4"/>
        <v>1.84656328836186</v>
      </c>
      <c r="Q16" s="788">
        <f t="shared" si="7"/>
        <v>0.943224930607479</v>
      </c>
      <c r="R16" s="761">
        <f t="shared" si="5"/>
        <v>0.140252602007956</v>
      </c>
    </row>
    <row r="17" ht="20.1" customHeight="1" spans="1:18">
      <c r="A17" s="764" t="s">
        <v>211</v>
      </c>
      <c r="B17" s="767">
        <v>5200</v>
      </c>
      <c r="C17" s="734">
        <v>3000</v>
      </c>
      <c r="D17" s="267">
        <f t="shared" si="6"/>
        <v>3000</v>
      </c>
      <c r="E17" s="734">
        <v>2910</v>
      </c>
      <c r="F17" s="761">
        <f t="shared" si="1"/>
        <v>0.97</v>
      </c>
      <c r="G17" s="761">
        <f t="shared" si="2"/>
        <v>0.97</v>
      </c>
      <c r="H17" s="766">
        <v>3468</v>
      </c>
      <c r="I17" s="761">
        <f t="shared" si="3"/>
        <v>-0.160899653979239</v>
      </c>
      <c r="J17" s="217" t="s">
        <v>47</v>
      </c>
      <c r="K17" s="267">
        <v>10375.951239</v>
      </c>
      <c r="L17" s="267">
        <v>27205.561239</v>
      </c>
      <c r="M17" s="267">
        <v>23666.784271</v>
      </c>
      <c r="N17" s="267">
        <v>23666.784271</v>
      </c>
      <c r="O17" s="354">
        <v>20903</v>
      </c>
      <c r="P17" s="781">
        <f t="shared" si="4"/>
        <v>0.869924500475768</v>
      </c>
      <c r="Q17" s="788">
        <f t="shared" si="7"/>
        <v>1</v>
      </c>
      <c r="R17" s="761">
        <f t="shared" si="5"/>
        <v>0.132219502990001</v>
      </c>
    </row>
    <row r="18" ht="20.1" customHeight="1" spans="1:18">
      <c r="A18" s="764" t="s">
        <v>212</v>
      </c>
      <c r="B18" s="765"/>
      <c r="D18" s="267">
        <f t="shared" si="6"/>
        <v>0</v>
      </c>
      <c r="E18" s="734"/>
      <c r="F18" s="761"/>
      <c r="G18" s="761" t="s">
        <v>87</v>
      </c>
      <c r="H18" s="766"/>
      <c r="I18" s="761"/>
      <c r="J18" s="217" t="s">
        <v>50</v>
      </c>
      <c r="K18" s="267">
        <v>66905.622465</v>
      </c>
      <c r="L18" s="267">
        <v>78038.622465</v>
      </c>
      <c r="M18" s="267">
        <v>91170.445234</v>
      </c>
      <c r="N18" s="267">
        <v>80153.139606</v>
      </c>
      <c r="O18" s="354">
        <v>75996</v>
      </c>
      <c r="P18" s="781">
        <f t="shared" si="4"/>
        <v>1.02709577737547</v>
      </c>
      <c r="Q18" s="788">
        <f t="shared" si="7"/>
        <v>0.879157049198095</v>
      </c>
      <c r="R18" s="761">
        <f t="shared" si="5"/>
        <v>0.0547020843991789</v>
      </c>
    </row>
    <row r="19" ht="20.1" customHeight="1" spans="1:18">
      <c r="A19" s="764" t="s">
        <v>213</v>
      </c>
      <c r="B19" s="767">
        <v>6500</v>
      </c>
      <c r="C19" s="734">
        <v>3200</v>
      </c>
      <c r="D19" s="267">
        <f t="shared" si="6"/>
        <v>3200</v>
      </c>
      <c r="E19" s="734">
        <v>3471</v>
      </c>
      <c r="F19" s="761">
        <f t="shared" si="1"/>
        <v>1.0846875</v>
      </c>
      <c r="G19" s="761">
        <f t="shared" si="2"/>
        <v>1.0846875</v>
      </c>
      <c r="H19" s="766">
        <v>5031</v>
      </c>
      <c r="I19" s="761">
        <f t="shared" si="3"/>
        <v>-0.310077519379845</v>
      </c>
      <c r="J19" s="217" t="s">
        <v>53</v>
      </c>
      <c r="K19" s="267">
        <v>16191.420647</v>
      </c>
      <c r="L19" s="267">
        <v>28747.420647</v>
      </c>
      <c r="M19" s="267">
        <v>20023.918422</v>
      </c>
      <c r="N19" s="267">
        <v>15991.027855</v>
      </c>
      <c r="O19" s="354">
        <v>15189</v>
      </c>
      <c r="P19" s="781">
        <f t="shared" si="4"/>
        <v>0.556259570253611</v>
      </c>
      <c r="Q19" s="788">
        <f t="shared" si="7"/>
        <v>0.798596334543137</v>
      </c>
      <c r="R19" s="761">
        <f t="shared" si="5"/>
        <v>0.0528032033050234</v>
      </c>
    </row>
    <row r="20" ht="20.1" customHeight="1" spans="1:18">
      <c r="A20" s="764" t="s">
        <v>214</v>
      </c>
      <c r="B20" s="767">
        <v>12000</v>
      </c>
      <c r="C20" s="734">
        <v>8500</v>
      </c>
      <c r="D20" s="267">
        <f t="shared" si="6"/>
        <v>8500</v>
      </c>
      <c r="E20" s="734">
        <v>10182</v>
      </c>
      <c r="F20" s="761">
        <f t="shared" si="1"/>
        <v>1.19788235294118</v>
      </c>
      <c r="G20" s="761">
        <f t="shared" si="2"/>
        <v>1.19788235294118</v>
      </c>
      <c r="H20" s="766">
        <v>8732</v>
      </c>
      <c r="I20" s="761">
        <f t="shared" si="3"/>
        <v>0.166055886394869</v>
      </c>
      <c r="J20" s="217" t="s">
        <v>56</v>
      </c>
      <c r="K20" s="267">
        <v>879</v>
      </c>
      <c r="L20" s="267">
        <v>1298</v>
      </c>
      <c r="M20" s="267">
        <v>498.10956</v>
      </c>
      <c r="N20" s="267">
        <v>498.10956</v>
      </c>
      <c r="O20" s="354">
        <v>659</v>
      </c>
      <c r="P20" s="781">
        <f t="shared" si="4"/>
        <v>0.383751587057011</v>
      </c>
      <c r="Q20" s="788">
        <f t="shared" si="7"/>
        <v>1</v>
      </c>
      <c r="R20" s="761">
        <f t="shared" si="5"/>
        <v>-0.244143308042489</v>
      </c>
    </row>
    <row r="21" ht="20.1" customHeight="1" spans="1:18">
      <c r="A21" s="764" t="s">
        <v>215</v>
      </c>
      <c r="B21" s="767">
        <v>1400</v>
      </c>
      <c r="C21" s="734">
        <v>1700</v>
      </c>
      <c r="D21" s="267">
        <f t="shared" si="6"/>
        <v>1700</v>
      </c>
      <c r="E21" s="734">
        <v>1761</v>
      </c>
      <c r="F21" s="761">
        <f t="shared" si="1"/>
        <v>1.03588235294118</v>
      </c>
      <c r="G21" s="761">
        <f t="shared" si="2"/>
        <v>1.03588235294118</v>
      </c>
      <c r="H21" s="766">
        <v>1107</v>
      </c>
      <c r="I21" s="761">
        <f t="shared" si="3"/>
        <v>0.590785907859079</v>
      </c>
      <c r="J21" s="217" t="s">
        <v>59</v>
      </c>
      <c r="K21" s="267">
        <v>681.591528</v>
      </c>
      <c r="L21" s="267">
        <v>3159.591528</v>
      </c>
      <c r="M21" s="267">
        <v>4838.324742</v>
      </c>
      <c r="N21" s="267">
        <v>3736.324742</v>
      </c>
      <c r="O21" s="354">
        <v>2292</v>
      </c>
      <c r="P21" s="781">
        <f t="shared" si="4"/>
        <v>1.18253410571874</v>
      </c>
      <c r="Q21" s="788">
        <f t="shared" si="7"/>
        <v>0.772235213888419</v>
      </c>
      <c r="R21" s="761">
        <f t="shared" si="5"/>
        <v>0.630159136998255</v>
      </c>
    </row>
    <row r="22" ht="20.1" customHeight="1" spans="1:18">
      <c r="A22" s="764" t="s">
        <v>216</v>
      </c>
      <c r="B22" s="767">
        <v>2200</v>
      </c>
      <c r="C22" s="734">
        <v>1800</v>
      </c>
      <c r="D22" s="267">
        <f t="shared" si="6"/>
        <v>1800</v>
      </c>
      <c r="E22" s="734">
        <v>1565</v>
      </c>
      <c r="F22" s="761">
        <f t="shared" si="1"/>
        <v>0.869444444444444</v>
      </c>
      <c r="G22" s="761">
        <f t="shared" si="2"/>
        <v>0.869444444444444</v>
      </c>
      <c r="H22" s="766">
        <v>1870</v>
      </c>
      <c r="I22" s="761">
        <f t="shared" si="3"/>
        <v>-0.163101604278075</v>
      </c>
      <c r="J22" s="217" t="s">
        <v>62</v>
      </c>
      <c r="K22" s="267"/>
      <c r="L22" s="267">
        <v>100</v>
      </c>
      <c r="M22" s="267">
        <v>80</v>
      </c>
      <c r="N22" s="267">
        <v>80</v>
      </c>
      <c r="O22" s="354">
        <v>41</v>
      </c>
      <c r="P22" s="781">
        <f t="shared" si="4"/>
        <v>0.8</v>
      </c>
      <c r="Q22" s="788">
        <f t="shared" si="7"/>
        <v>1</v>
      </c>
      <c r="R22" s="761">
        <f t="shared" si="5"/>
        <v>0.951219512195122</v>
      </c>
    </row>
    <row r="23" ht="20.1" customHeight="1" spans="1:18">
      <c r="A23" s="764" t="s">
        <v>57</v>
      </c>
      <c r="B23" s="767"/>
      <c r="C23" s="734"/>
      <c r="D23" s="267">
        <f t="shared" si="0"/>
        <v>0</v>
      </c>
      <c r="E23" s="734">
        <v>6</v>
      </c>
      <c r="F23" s="761"/>
      <c r="G23" s="761" t="s">
        <v>87</v>
      </c>
      <c r="H23" s="766">
        <v>137</v>
      </c>
      <c r="I23" s="761">
        <f t="shared" si="3"/>
        <v>-0.956204379562044</v>
      </c>
      <c r="J23" s="217" t="s">
        <v>217</v>
      </c>
      <c r="K23" s="267"/>
      <c r="L23" s="267">
        <v>0</v>
      </c>
      <c r="M23" s="267">
        <v>0</v>
      </c>
      <c r="N23" s="267"/>
      <c r="O23" s="354"/>
      <c r="P23" s="781"/>
      <c r="Q23" s="788" t="s">
        <v>87</v>
      </c>
      <c r="R23" s="761"/>
    </row>
    <row r="24" ht="20.1" customHeight="1" spans="1:18">
      <c r="A24" s="762" t="s">
        <v>60</v>
      </c>
      <c r="B24" s="768">
        <f>SUM(B25:B32)</f>
        <v>125000</v>
      </c>
      <c r="C24" s="768">
        <f>SUM(C25:C32)</f>
        <v>166000</v>
      </c>
      <c r="D24" s="267">
        <f t="shared" si="0"/>
        <v>166000</v>
      </c>
      <c r="E24" s="768">
        <f>SUM(E25:E32)</f>
        <v>172262</v>
      </c>
      <c r="F24" s="761">
        <f t="shared" si="1"/>
        <v>1.03772289156627</v>
      </c>
      <c r="G24" s="760">
        <f t="shared" si="2"/>
        <v>1.03772289156627</v>
      </c>
      <c r="H24" s="768">
        <f>SUM(H25:H32)</f>
        <v>130219</v>
      </c>
      <c r="I24" s="760">
        <f t="shared" si="3"/>
        <v>0.322863790998241</v>
      </c>
      <c r="J24" s="217" t="s">
        <v>65</v>
      </c>
      <c r="K24" s="267">
        <v>3533.26164</v>
      </c>
      <c r="L24" s="267">
        <v>17162.56164</v>
      </c>
      <c r="M24" s="267">
        <v>30772.001819</v>
      </c>
      <c r="N24" s="267">
        <v>30399.797819</v>
      </c>
      <c r="O24" s="354">
        <v>8962</v>
      </c>
      <c r="P24" s="781">
        <f t="shared" si="4"/>
        <v>1.77128557243743</v>
      </c>
      <c r="Q24" s="788">
        <f>N24/M24</f>
        <v>0.98790445931372</v>
      </c>
      <c r="R24" s="761">
        <f t="shared" si="5"/>
        <v>2.39207741787547</v>
      </c>
    </row>
    <row r="25" ht="20.1" customHeight="1" spans="1:18">
      <c r="A25" s="762" t="s">
        <v>218</v>
      </c>
      <c r="B25" s="734">
        <v>2600</v>
      </c>
      <c r="C25" s="734">
        <v>4194</v>
      </c>
      <c r="D25" s="267">
        <f t="shared" si="0"/>
        <v>4194</v>
      </c>
      <c r="E25" s="734">
        <v>5345</v>
      </c>
      <c r="F25" s="761">
        <f t="shared" si="1"/>
        <v>1.27443967572723</v>
      </c>
      <c r="G25" s="761">
        <f t="shared" si="2"/>
        <v>1.27443967572723</v>
      </c>
      <c r="H25" s="766">
        <v>11575</v>
      </c>
      <c r="I25" s="761">
        <f t="shared" si="3"/>
        <v>-0.538228941684665</v>
      </c>
      <c r="J25" s="217" t="s">
        <v>68</v>
      </c>
      <c r="K25" s="267">
        <v>19422.60609</v>
      </c>
      <c r="L25" s="267">
        <v>21522.90609</v>
      </c>
      <c r="M25" s="267">
        <v>21250.246339</v>
      </c>
      <c r="N25" s="267">
        <v>18530.346339</v>
      </c>
      <c r="O25" s="354">
        <v>17577</v>
      </c>
      <c r="P25" s="781">
        <f t="shared" si="4"/>
        <v>0.860959308260402</v>
      </c>
      <c r="Q25" s="788">
        <f>N25/M25</f>
        <v>0.872006189640812</v>
      </c>
      <c r="R25" s="761">
        <f t="shared" si="5"/>
        <v>0.0542382852022529</v>
      </c>
    </row>
    <row r="26" ht="20.1" customHeight="1" spans="1:18">
      <c r="A26" s="762" t="s">
        <v>219</v>
      </c>
      <c r="B26" s="460">
        <v>5403</v>
      </c>
      <c r="C26" s="734">
        <v>5664</v>
      </c>
      <c r="D26" s="267">
        <f t="shared" ref="D26:D32" si="8">C26</f>
        <v>5664</v>
      </c>
      <c r="E26" s="734">
        <v>7155</v>
      </c>
      <c r="F26" s="761">
        <f t="shared" si="1"/>
        <v>1.26324152542373</v>
      </c>
      <c r="G26" s="761">
        <f t="shared" si="2"/>
        <v>1.26324152542373</v>
      </c>
      <c r="H26" s="766">
        <v>4536</v>
      </c>
      <c r="I26" s="761">
        <f t="shared" si="3"/>
        <v>0.577380952380952</v>
      </c>
      <c r="J26" s="217" t="s">
        <v>71</v>
      </c>
      <c r="K26" s="267">
        <v>436.5</v>
      </c>
      <c r="L26" s="267">
        <v>436.5</v>
      </c>
      <c r="M26" s="267">
        <v>436.5</v>
      </c>
      <c r="N26" s="267">
        <v>436.5</v>
      </c>
      <c r="O26" s="354"/>
      <c r="P26" s="781">
        <f t="shared" si="4"/>
        <v>1</v>
      </c>
      <c r="Q26" s="788">
        <f>N26/M26</f>
        <v>1</v>
      </c>
      <c r="R26" s="761"/>
    </row>
    <row r="27" ht="20.1" customHeight="1" spans="1:18">
      <c r="A27" s="762" t="s">
        <v>220</v>
      </c>
      <c r="B27" s="460">
        <v>8239</v>
      </c>
      <c r="C27" s="734">
        <v>5762</v>
      </c>
      <c r="D27" s="267">
        <f t="shared" si="8"/>
        <v>5762</v>
      </c>
      <c r="E27" s="734">
        <v>8466</v>
      </c>
      <c r="F27" s="761">
        <f t="shared" si="1"/>
        <v>1.46928149947935</v>
      </c>
      <c r="G27" s="761">
        <f t="shared" si="2"/>
        <v>1.46928149947935</v>
      </c>
      <c r="H27" s="766">
        <v>6781</v>
      </c>
      <c r="I27" s="761">
        <f t="shared" si="3"/>
        <v>0.248488423536352</v>
      </c>
      <c r="J27" s="217" t="s">
        <v>74</v>
      </c>
      <c r="K27" s="267">
        <v>3828.620072</v>
      </c>
      <c r="L27" s="267">
        <v>6280.920072</v>
      </c>
      <c r="M27" s="267">
        <v>6289.165665</v>
      </c>
      <c r="N27" s="267">
        <v>5462.165665</v>
      </c>
      <c r="O27" s="354">
        <v>3761</v>
      </c>
      <c r="P27" s="781">
        <f t="shared" si="4"/>
        <v>0.86964419263191</v>
      </c>
      <c r="Q27" s="788">
        <f>N27/M27</f>
        <v>0.868504020397752</v>
      </c>
      <c r="R27" s="761">
        <f t="shared" si="5"/>
        <v>0.452317379686254</v>
      </c>
    </row>
    <row r="28" ht="20.1" customHeight="1" spans="1:18">
      <c r="A28" s="769" t="s">
        <v>221</v>
      </c>
      <c r="B28" s="460"/>
      <c r="D28" s="267">
        <f t="shared" si="8"/>
        <v>0</v>
      </c>
      <c r="F28" s="761"/>
      <c r="G28" s="761" t="s">
        <v>87</v>
      </c>
      <c r="H28" s="766"/>
      <c r="I28" s="761"/>
      <c r="J28" s="217" t="s">
        <v>77</v>
      </c>
      <c r="K28" s="267">
        <v>7140</v>
      </c>
      <c r="L28" s="267">
        <v>2436</v>
      </c>
      <c r="M28" s="267">
        <v>0</v>
      </c>
      <c r="N28" s="267"/>
      <c r="O28" s="354"/>
      <c r="P28" s="781">
        <f t="shared" si="4"/>
        <v>0</v>
      </c>
      <c r="Q28" s="788" t="s">
        <v>87</v>
      </c>
      <c r="R28" s="761"/>
    </row>
    <row r="29" ht="20.1" customHeight="1" spans="1:18">
      <c r="A29" s="762" t="s">
        <v>222</v>
      </c>
      <c r="B29" s="460">
        <v>107347</v>
      </c>
      <c r="C29" s="734">
        <v>144443</v>
      </c>
      <c r="D29" s="267">
        <f t="shared" si="8"/>
        <v>144443</v>
      </c>
      <c r="E29" s="734">
        <v>143953</v>
      </c>
      <c r="F29" s="761">
        <f t="shared" si="1"/>
        <v>0.996607658384276</v>
      </c>
      <c r="G29" s="761">
        <f t="shared" si="2"/>
        <v>0.996607658384276</v>
      </c>
      <c r="H29" s="766">
        <v>105321</v>
      </c>
      <c r="I29" s="761">
        <f t="shared" si="3"/>
        <v>0.366802442058089</v>
      </c>
      <c r="J29" s="217" t="s">
        <v>80</v>
      </c>
      <c r="K29" s="267">
        <v>45552.6615</v>
      </c>
      <c r="L29" s="267">
        <v>0</v>
      </c>
      <c r="M29" s="267">
        <v>0</v>
      </c>
      <c r="N29" s="267"/>
      <c r="O29" s="354">
        <v>52</v>
      </c>
      <c r="P29" s="781"/>
      <c r="Q29" s="788"/>
      <c r="R29" s="761">
        <f t="shared" si="5"/>
        <v>-1</v>
      </c>
    </row>
    <row r="30" ht="20.1" customHeight="1" spans="1:18">
      <c r="A30" s="762" t="s">
        <v>223</v>
      </c>
      <c r="B30" s="460">
        <v>288</v>
      </c>
      <c r="C30" s="734">
        <v>277</v>
      </c>
      <c r="D30" s="267">
        <f t="shared" si="8"/>
        <v>277</v>
      </c>
      <c r="E30" s="734">
        <v>277</v>
      </c>
      <c r="F30" s="761">
        <f t="shared" si="1"/>
        <v>1</v>
      </c>
      <c r="G30" s="761">
        <f t="shared" si="2"/>
        <v>1</v>
      </c>
      <c r="H30" s="766">
        <v>621</v>
      </c>
      <c r="I30" s="761">
        <f t="shared" si="3"/>
        <v>-0.553945249597424</v>
      </c>
      <c r="J30" s="751" t="s">
        <v>224</v>
      </c>
      <c r="K30" s="772"/>
      <c r="L30" s="772"/>
      <c r="M30" s="772">
        <v>3093.146402</v>
      </c>
      <c r="N30" s="772"/>
      <c r="O30" s="771"/>
      <c r="P30" s="781"/>
      <c r="Q30" s="789"/>
      <c r="R30" s="781"/>
    </row>
    <row r="31" ht="20.1" customHeight="1" spans="1:18">
      <c r="A31" s="770" t="s">
        <v>225</v>
      </c>
      <c r="B31" s="460">
        <v>1100</v>
      </c>
      <c r="C31" s="734">
        <v>1048</v>
      </c>
      <c r="D31" s="267">
        <f t="shared" si="8"/>
        <v>1048</v>
      </c>
      <c r="E31" s="734">
        <v>1158</v>
      </c>
      <c r="F31" s="761">
        <f t="shared" si="1"/>
        <v>1.10496183206107</v>
      </c>
      <c r="G31" s="761">
        <f t="shared" si="2"/>
        <v>1.10496183206107</v>
      </c>
      <c r="H31" s="766">
        <v>1181</v>
      </c>
      <c r="I31" s="761">
        <f t="shared" si="3"/>
        <v>-0.0194750211685013</v>
      </c>
      <c r="J31" s="217" t="s">
        <v>226</v>
      </c>
      <c r="K31" s="267">
        <v>18983</v>
      </c>
      <c r="L31" s="267">
        <v>18662</v>
      </c>
      <c r="M31" s="267">
        <v>18662.103276</v>
      </c>
      <c r="N31" s="267">
        <v>18662.071638</v>
      </c>
      <c r="O31" s="354">
        <v>12768</v>
      </c>
      <c r="P31" s="781">
        <f t="shared" si="4"/>
        <v>1.00000383870968</v>
      </c>
      <c r="Q31" s="788">
        <f>N31/M31</f>
        <v>0.999998304692696</v>
      </c>
      <c r="R31" s="761">
        <f>(N31-O31)/O31</f>
        <v>0.461628417763158</v>
      </c>
    </row>
    <row r="32" ht="20.1" customHeight="1" spans="1:18">
      <c r="A32" s="770" t="s">
        <v>227</v>
      </c>
      <c r="B32" s="460">
        <v>23</v>
      </c>
      <c r="C32" s="734">
        <v>4612</v>
      </c>
      <c r="D32" s="267">
        <f t="shared" si="8"/>
        <v>4612</v>
      </c>
      <c r="E32" s="734">
        <v>5908</v>
      </c>
      <c r="F32" s="761">
        <f t="shared" si="1"/>
        <v>1.28100607111882</v>
      </c>
      <c r="G32" s="761">
        <f t="shared" si="2"/>
        <v>1.28100607111882</v>
      </c>
      <c r="H32" s="766">
        <v>204</v>
      </c>
      <c r="I32" s="761">
        <f t="shared" si="3"/>
        <v>27.9607843137255</v>
      </c>
      <c r="J32" s="217" t="s">
        <v>228</v>
      </c>
      <c r="K32" s="267">
        <v>0</v>
      </c>
      <c r="L32" s="267">
        <v>5.6531</v>
      </c>
      <c r="M32" s="267">
        <v>5.6531</v>
      </c>
      <c r="N32" s="267">
        <v>5.6531</v>
      </c>
      <c r="O32" s="354">
        <v>5</v>
      </c>
      <c r="P32" s="781">
        <f t="shared" si="4"/>
        <v>1</v>
      </c>
      <c r="Q32" s="788">
        <f>N32/M32</f>
        <v>1</v>
      </c>
      <c r="R32" s="761">
        <f>(N32-O32)/O32</f>
        <v>0.13062</v>
      </c>
    </row>
    <row r="33" ht="20.1" customHeight="1" spans="1:18">
      <c r="A33" s="771"/>
      <c r="B33" s="368"/>
      <c r="C33" s="772"/>
      <c r="D33" s="772"/>
      <c r="E33" s="772"/>
      <c r="F33" s="773"/>
      <c r="G33" s="773"/>
      <c r="H33" s="774"/>
      <c r="I33" s="773"/>
      <c r="J33" s="217"/>
      <c r="K33" s="368"/>
      <c r="L33" s="772"/>
      <c r="M33" s="772"/>
      <c r="N33" s="772"/>
      <c r="O33" s="771"/>
      <c r="P33" s="771"/>
      <c r="Q33" s="789"/>
      <c r="R33" s="781"/>
    </row>
    <row r="34" ht="20.1" customHeight="1" spans="1:18">
      <c r="A34" s="348" t="s">
        <v>86</v>
      </c>
      <c r="B34" s="196">
        <f>SUM(B35:B39)+B42</f>
        <v>322298</v>
      </c>
      <c r="C34" s="196">
        <f>SUM(C35:C39)+C42</f>
        <v>557905</v>
      </c>
      <c r="D34" s="196">
        <f>D35+D36+D37+D38+D39+D42</f>
        <v>558502</v>
      </c>
      <c r="E34" s="196">
        <f>E35+E36+E37+E38+E39+E42</f>
        <v>558502</v>
      </c>
      <c r="F34" s="775"/>
      <c r="G34" s="775" t="s">
        <v>229</v>
      </c>
      <c r="H34" s="776">
        <f>H37+H38+H41+H42+H35</f>
        <v>686661</v>
      </c>
      <c r="I34" s="775" t="s">
        <v>229</v>
      </c>
      <c r="J34" s="348" t="s">
        <v>88</v>
      </c>
      <c r="K34" s="196">
        <f>K35+K36+K37+K38+K41</f>
        <v>80560</v>
      </c>
      <c r="L34" s="196">
        <f>L35+L36+L37+L38+L41</f>
        <v>232571</v>
      </c>
      <c r="M34" s="196">
        <f>M35+M36+M37+M38+M41</f>
        <v>216014</v>
      </c>
      <c r="N34" s="196">
        <f>N35+N36+N37+N38+N41</f>
        <v>249676</v>
      </c>
      <c r="O34" s="347"/>
      <c r="P34" s="771"/>
      <c r="Q34" s="787" t="s">
        <v>229</v>
      </c>
      <c r="R34" s="775" t="s">
        <v>229</v>
      </c>
    </row>
    <row r="35" ht="20.1" customHeight="1" spans="1:18">
      <c r="A35" s="217" t="s">
        <v>89</v>
      </c>
      <c r="B35" s="366">
        <v>259026</v>
      </c>
      <c r="C35" s="777">
        <v>411349</v>
      </c>
      <c r="D35" s="777">
        <v>408179</v>
      </c>
      <c r="E35" s="777">
        <v>408179</v>
      </c>
      <c r="F35" s="778"/>
      <c r="G35" s="779"/>
      <c r="H35" s="780">
        <v>318586</v>
      </c>
      <c r="I35" s="778"/>
      <c r="J35" s="217" t="s">
        <v>90</v>
      </c>
      <c r="K35" s="366">
        <v>33925</v>
      </c>
      <c r="L35" s="777">
        <v>35000</v>
      </c>
      <c r="M35" s="267">
        <v>27242</v>
      </c>
      <c r="N35" s="777">
        <v>27242</v>
      </c>
      <c r="O35" s="217"/>
      <c r="P35" s="771"/>
      <c r="Q35" s="788" t="s">
        <v>87</v>
      </c>
      <c r="R35" s="778"/>
    </row>
    <row r="36" ht="20.1" customHeight="1" spans="1:18">
      <c r="A36" s="217" t="s">
        <v>230</v>
      </c>
      <c r="B36" s="366"/>
      <c r="C36" s="777"/>
      <c r="D36" s="267">
        <v>3767</v>
      </c>
      <c r="E36" s="777">
        <v>3767</v>
      </c>
      <c r="F36" s="778"/>
      <c r="G36" s="779"/>
      <c r="H36" s="780"/>
      <c r="I36" s="778"/>
      <c r="J36" s="217" t="s">
        <v>231</v>
      </c>
      <c r="K36" s="366">
        <v>46635</v>
      </c>
      <c r="L36" s="777">
        <v>103171</v>
      </c>
      <c r="M36" s="267">
        <v>91528</v>
      </c>
      <c r="N36" s="777">
        <v>91528</v>
      </c>
      <c r="O36" s="217"/>
      <c r="P36" s="771"/>
      <c r="Q36" s="788" t="s">
        <v>87</v>
      </c>
      <c r="R36" s="778"/>
    </row>
    <row r="37" ht="20.1" customHeight="1" spans="1:18">
      <c r="A37" s="217" t="s">
        <v>93</v>
      </c>
      <c r="B37" s="366"/>
      <c r="C37" s="777">
        <v>365</v>
      </c>
      <c r="D37" s="267">
        <f t="shared" ref="D37:E42" si="9">C37</f>
        <v>365</v>
      </c>
      <c r="E37" s="777">
        <v>365</v>
      </c>
      <c r="F37" s="778"/>
      <c r="G37" s="779"/>
      <c r="H37" s="780">
        <v>1227</v>
      </c>
      <c r="I37" s="778"/>
      <c r="J37" s="217" t="s">
        <v>94</v>
      </c>
      <c r="K37" s="366"/>
      <c r="L37" s="777"/>
      <c r="M37" s="777">
        <f>2835+6</f>
        <v>2841</v>
      </c>
      <c r="N37" s="366">
        <f>2835+6</f>
        <v>2841</v>
      </c>
      <c r="O37" s="361"/>
      <c r="P37" s="771"/>
      <c r="Q37" s="790"/>
      <c r="R37" s="778"/>
    </row>
    <row r="38" ht="20.1" customHeight="1" spans="1:18">
      <c r="A38" s="217" t="s">
        <v>95</v>
      </c>
      <c r="B38" s="366">
        <v>62530</v>
      </c>
      <c r="C38" s="777">
        <v>5000</v>
      </c>
      <c r="D38" s="267">
        <f t="shared" si="9"/>
        <v>5000</v>
      </c>
      <c r="E38" s="777">
        <v>5000</v>
      </c>
      <c r="F38" s="778"/>
      <c r="G38" s="779"/>
      <c r="H38" s="780">
        <v>98065</v>
      </c>
      <c r="I38" s="778"/>
      <c r="J38" s="217" t="s">
        <v>96</v>
      </c>
      <c r="K38" s="366"/>
      <c r="L38" s="777">
        <f>L39</f>
        <v>94400</v>
      </c>
      <c r="M38" s="777">
        <f>M39+M40</f>
        <v>94403</v>
      </c>
      <c r="N38" s="777">
        <f>N39+N40</f>
        <v>94403</v>
      </c>
      <c r="O38" s="361"/>
      <c r="P38" s="771"/>
      <c r="Q38" s="790"/>
      <c r="R38" s="778"/>
    </row>
    <row r="39" ht="20.1" customHeight="1" spans="1:18">
      <c r="A39" s="217" t="s">
        <v>232</v>
      </c>
      <c r="B39" s="366">
        <f>SUM(B40:B41)</f>
        <v>0</v>
      </c>
      <c r="C39" s="366">
        <f>SUM(C40:C41)</f>
        <v>140400</v>
      </c>
      <c r="D39" s="267">
        <f t="shared" si="9"/>
        <v>140400</v>
      </c>
      <c r="E39" s="366">
        <f>SUM(E40:E41)</f>
        <v>140400</v>
      </c>
      <c r="F39" s="778"/>
      <c r="G39" s="779"/>
      <c r="H39" s="780">
        <v>18200</v>
      </c>
      <c r="I39" s="778"/>
      <c r="J39" s="217" t="s">
        <v>98</v>
      </c>
      <c r="K39" s="490"/>
      <c r="L39" s="777">
        <v>94400</v>
      </c>
      <c r="M39" s="777">
        <v>94400</v>
      </c>
      <c r="N39" s="777">
        <v>94400</v>
      </c>
      <c r="O39" s="361"/>
      <c r="P39" s="771"/>
      <c r="Q39" s="790"/>
      <c r="R39" s="778"/>
    </row>
    <row r="40" ht="20.1" customHeight="1" spans="1:18">
      <c r="A40" s="733" t="s">
        <v>103</v>
      </c>
      <c r="B40" s="366">
        <v>0</v>
      </c>
      <c r="C40" s="777">
        <v>46000</v>
      </c>
      <c r="D40" s="267">
        <f t="shared" si="9"/>
        <v>46000</v>
      </c>
      <c r="E40" s="267">
        <f t="shared" si="9"/>
        <v>46000</v>
      </c>
      <c r="F40" s="778"/>
      <c r="G40" s="779"/>
      <c r="H40" s="780"/>
      <c r="I40" s="778"/>
      <c r="J40" s="367" t="s">
        <v>100</v>
      </c>
      <c r="K40" s="772"/>
      <c r="L40" s="772"/>
      <c r="M40" s="772">
        <v>3</v>
      </c>
      <c r="N40" s="772">
        <v>3</v>
      </c>
      <c r="P40" s="771"/>
      <c r="R40" s="781"/>
    </row>
    <row r="41" ht="20.1" customHeight="1" spans="1:18">
      <c r="A41" s="733" t="s">
        <v>104</v>
      </c>
      <c r="B41" s="366"/>
      <c r="C41" s="777">
        <v>94400</v>
      </c>
      <c r="D41" s="267">
        <f t="shared" si="9"/>
        <v>94400</v>
      </c>
      <c r="E41" s="267">
        <f t="shared" si="9"/>
        <v>94400</v>
      </c>
      <c r="F41" s="778"/>
      <c r="G41" s="779"/>
      <c r="H41" s="780">
        <v>268000</v>
      </c>
      <c r="I41" s="778"/>
      <c r="J41" s="217" t="s">
        <v>102</v>
      </c>
      <c r="K41" s="772"/>
      <c r="L41" s="772"/>
      <c r="M41" s="772"/>
      <c r="N41" s="772">
        <f>33668-6</f>
        <v>33662</v>
      </c>
      <c r="O41" s="771"/>
      <c r="P41" s="771"/>
      <c r="Q41" s="789"/>
      <c r="R41" s="781"/>
    </row>
    <row r="42" ht="20.1" customHeight="1" spans="1:18">
      <c r="A42" s="217" t="s">
        <v>105</v>
      </c>
      <c r="B42" s="777">
        <v>742</v>
      </c>
      <c r="C42" s="777">
        <v>791</v>
      </c>
      <c r="D42" s="267">
        <f t="shared" si="9"/>
        <v>791</v>
      </c>
      <c r="E42" s="366">
        <v>791</v>
      </c>
      <c r="F42" s="781"/>
      <c r="G42" s="779"/>
      <c r="H42" s="780">
        <v>783</v>
      </c>
      <c r="I42" s="781"/>
      <c r="J42" s="771"/>
      <c r="K42" s="772"/>
      <c r="L42" s="772"/>
      <c r="M42" s="772"/>
      <c r="N42" s="772"/>
      <c r="O42" s="771"/>
      <c r="P42" s="771"/>
      <c r="Q42" s="789"/>
      <c r="R42" s="781"/>
    </row>
    <row r="43" ht="20.1" customHeight="1" spans="1:18">
      <c r="A43" s="771"/>
      <c r="B43" s="772"/>
      <c r="C43" s="772"/>
      <c r="D43" s="772"/>
      <c r="E43" s="772"/>
      <c r="F43" s="781"/>
      <c r="G43" s="781"/>
      <c r="H43" s="782"/>
      <c r="I43" s="781"/>
      <c r="J43" s="771"/>
      <c r="K43" s="772"/>
      <c r="L43" s="772"/>
      <c r="M43" s="772"/>
      <c r="N43" s="772"/>
      <c r="O43" s="771"/>
      <c r="P43" s="771"/>
      <c r="Q43" s="789"/>
      <c r="R43" s="781"/>
    </row>
    <row r="44" s="750" customFormat="1" ht="76.5" customHeight="1" spans="1:18">
      <c r="A44" s="783" t="s">
        <v>233</v>
      </c>
      <c r="B44" s="783"/>
      <c r="C44" s="783"/>
      <c r="D44" s="783"/>
      <c r="E44" s="783"/>
      <c r="F44" s="783"/>
      <c r="G44" s="783"/>
      <c r="H44" s="783"/>
      <c r="I44" s="783"/>
      <c r="J44" s="783"/>
      <c r="K44" s="783"/>
      <c r="L44" s="783"/>
      <c r="M44" s="783"/>
      <c r="N44" s="783"/>
      <c r="O44" s="783"/>
      <c r="P44" s="783"/>
      <c r="Q44" s="783"/>
      <c r="R44" s="783"/>
    </row>
  </sheetData>
  <protectedRanges>
    <protectedRange sqref="B8:B23" name="区域1"/>
    <protectedRange sqref="B24:C24 E24 H24" name="区域1_3_2"/>
  </protectedRanges>
  <mergeCells count="3">
    <mergeCell ref="A1:R1"/>
    <mergeCell ref="A2:R2"/>
    <mergeCell ref="A44:R44"/>
  </mergeCells>
  <pageMargins left="0.433070866141732" right="0.236220472440945" top="0.748031496062992" bottom="0.748031496062992" header="0.31496062992126" footer="0.31496062992126"/>
  <pageSetup paperSize="9" scale="78" fitToHeight="0" orientation="landscape"/>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K486"/>
  <sheetViews>
    <sheetView topLeftCell="A347" workbookViewId="0">
      <selection activeCell="B385" sqref="B385"/>
    </sheetView>
  </sheetViews>
  <sheetFormatPr defaultColWidth="21.5" defaultRowHeight="15"/>
  <cols>
    <col min="1" max="1" width="15" style="738" customWidth="1"/>
    <col min="2" max="2" width="48.8727272727273" style="283" customWidth="1"/>
    <col min="3" max="3" width="21.8727272727273" style="739" customWidth="1"/>
    <col min="4" max="4" width="8.25454545454545" style="740" customWidth="1"/>
    <col min="5" max="11" width="21.5" style="740"/>
    <col min="12" max="16384" width="21.5" style="283"/>
  </cols>
  <sheetData>
    <row r="1" ht="21.95" customHeight="1" spans="1:3">
      <c r="A1" s="165" t="s">
        <v>234</v>
      </c>
      <c r="C1" s="166"/>
    </row>
    <row r="2" s="282" customFormat="1" ht="21.95" customHeight="1" spans="1:11">
      <c r="A2" s="65" t="s">
        <v>235</v>
      </c>
      <c r="B2" s="65"/>
      <c r="C2" s="741"/>
      <c r="D2" s="742"/>
      <c r="E2" s="742"/>
      <c r="F2" s="742"/>
      <c r="G2" s="742"/>
      <c r="H2" s="742"/>
      <c r="I2" s="742"/>
      <c r="J2" s="742"/>
      <c r="K2" s="742"/>
    </row>
    <row r="3" ht="24" customHeight="1" spans="1:3">
      <c r="A3" s="743" t="s">
        <v>2</v>
      </c>
      <c r="B3" s="743"/>
      <c r="C3" s="744"/>
    </row>
    <row r="4" ht="20.1" customHeight="1" spans="1:3">
      <c r="A4" s="745" t="s">
        <v>110</v>
      </c>
      <c r="B4" s="745"/>
      <c r="C4" s="746" t="s">
        <v>236</v>
      </c>
    </row>
    <row r="5" ht="20.1" customHeight="1" spans="1:3">
      <c r="A5" s="747" t="s">
        <v>14</v>
      </c>
      <c r="B5" s="747"/>
      <c r="C5" s="748">
        <f>C6+C97+C100+C105+C120+C140+C157+C183+C255+C296+C329+C345+C401+C419+C429+C433+C436+C451+C462+C459+C481+C485</f>
        <v>560708.546103</v>
      </c>
    </row>
    <row r="6" ht="16.5" customHeight="1" spans="1:3">
      <c r="A6" s="177">
        <v>201</v>
      </c>
      <c r="B6" s="177" t="str">
        <f>VLOOKUP(A6,[1]Sheet1!$A$2:$B$2626,2,0)</f>
        <v>一般公共服务支出</v>
      </c>
      <c r="C6" s="178">
        <v>32666.859883</v>
      </c>
    </row>
    <row r="7" ht="16.5" customHeight="1" spans="1:3">
      <c r="A7" s="180">
        <v>20101</v>
      </c>
      <c r="B7" s="180" t="str">
        <f>VLOOKUP(A7,[1]Sheet1!$A$2:$B$2626,2,0)</f>
        <v>人大事务</v>
      </c>
      <c r="C7" s="178">
        <v>1463.647189</v>
      </c>
    </row>
    <row r="8" ht="16.5" customHeight="1" spans="1:3">
      <c r="A8" s="749">
        <v>2010101</v>
      </c>
      <c r="B8" s="182" t="str">
        <f>VLOOKUP(A8,[1]Sheet1!$A$2:$B$2626,2,0)</f>
        <v>行政运行</v>
      </c>
      <c r="C8" s="205">
        <v>1030</v>
      </c>
    </row>
    <row r="9" ht="16.5" customHeight="1" spans="1:3">
      <c r="A9" s="749">
        <v>2010104</v>
      </c>
      <c r="B9" s="182" t="str">
        <f>VLOOKUP(A9,[1]Sheet1!$A$2:$B$2626,2,0)</f>
        <v>人大会议</v>
      </c>
      <c r="C9" s="205">
        <v>121.208</v>
      </c>
    </row>
    <row r="10" ht="16.5" customHeight="1" spans="1:3">
      <c r="A10" s="749">
        <v>2010108</v>
      </c>
      <c r="B10" s="182" t="str">
        <f>VLOOKUP(A10,[1]Sheet1!$A$2:$B$2626,2,0)</f>
        <v>代表工作</v>
      </c>
      <c r="C10" s="205">
        <v>80</v>
      </c>
    </row>
    <row r="11" spans="1:11">
      <c r="A11" s="749">
        <v>2010150</v>
      </c>
      <c r="B11" s="182" t="str">
        <f>VLOOKUP(A11,[1]Sheet1!$A$2:$B$2626,2,0)</f>
        <v>事业运行</v>
      </c>
      <c r="C11" s="205">
        <v>35.1148</v>
      </c>
      <c r="D11" s="283"/>
      <c r="E11" s="283"/>
      <c r="F11" s="283"/>
      <c r="G11" s="283"/>
      <c r="H11" s="283"/>
      <c r="I11" s="283"/>
      <c r="J11" s="283"/>
      <c r="K11" s="283"/>
    </row>
    <row r="12" spans="1:11">
      <c r="A12" s="749">
        <v>2010199</v>
      </c>
      <c r="B12" s="182" t="str">
        <f>VLOOKUP(A12,[1]Sheet1!$A$2:$B$2626,2,0)</f>
        <v>其他人大事务支出</v>
      </c>
      <c r="C12" s="205">
        <v>197.324389</v>
      </c>
      <c r="D12" s="283"/>
      <c r="E12" s="283"/>
      <c r="F12" s="283"/>
      <c r="G12" s="283"/>
      <c r="H12" s="283"/>
      <c r="I12" s="283"/>
      <c r="J12" s="283"/>
      <c r="K12" s="283"/>
    </row>
    <row r="13" spans="1:11">
      <c r="A13" s="180">
        <v>20102</v>
      </c>
      <c r="B13" s="180" t="str">
        <f>VLOOKUP(A13,[1]Sheet1!$A$2:$B$2626,2,0)</f>
        <v>政协事务</v>
      </c>
      <c r="C13" s="178">
        <v>1019.614046</v>
      </c>
      <c r="D13" s="283"/>
      <c r="E13" s="283"/>
      <c r="F13" s="283"/>
      <c r="G13" s="283"/>
      <c r="H13" s="283"/>
      <c r="I13" s="283"/>
      <c r="J13" s="283"/>
      <c r="K13" s="283"/>
    </row>
    <row r="14" spans="1:11">
      <c r="A14" s="749">
        <v>2010201</v>
      </c>
      <c r="B14" s="182" t="str">
        <f>VLOOKUP(A14,[1]Sheet1!$A$2:$B$2626,2,0)</f>
        <v>行政运行</v>
      </c>
      <c r="C14" s="205">
        <v>798.440799</v>
      </c>
      <c r="D14" s="283"/>
      <c r="E14" s="283"/>
      <c r="F14" s="283"/>
      <c r="G14" s="283"/>
      <c r="H14" s="283"/>
      <c r="I14" s="283"/>
      <c r="J14" s="283"/>
      <c r="K14" s="283"/>
    </row>
    <row r="15" spans="1:11">
      <c r="A15" s="749">
        <v>2010204</v>
      </c>
      <c r="B15" s="182" t="str">
        <f>VLOOKUP(A15,[1]Sheet1!$A$2:$B$2626,2,0)</f>
        <v>政协会议</v>
      </c>
      <c r="C15" s="205">
        <v>60</v>
      </c>
      <c r="D15" s="283"/>
      <c r="E15" s="283"/>
      <c r="F15" s="283"/>
      <c r="G15" s="283"/>
      <c r="H15" s="283"/>
      <c r="I15" s="283"/>
      <c r="J15" s="283"/>
      <c r="K15" s="283"/>
    </row>
    <row r="16" spans="1:11">
      <c r="A16" s="749">
        <v>2010205</v>
      </c>
      <c r="B16" s="182" t="str">
        <f>VLOOKUP(A16,[1]Sheet1!$A$2:$B$2626,2,0)</f>
        <v>委员视察</v>
      </c>
      <c r="C16" s="205">
        <v>37</v>
      </c>
      <c r="D16" s="283"/>
      <c r="E16" s="283"/>
      <c r="F16" s="283"/>
      <c r="G16" s="283"/>
      <c r="H16" s="283"/>
      <c r="I16" s="283"/>
      <c r="J16" s="283"/>
      <c r="K16" s="283"/>
    </row>
    <row r="17" spans="1:11">
      <c r="A17" s="749">
        <v>2010250</v>
      </c>
      <c r="B17" s="182" t="str">
        <f>VLOOKUP(A17,[1]Sheet1!$A$2:$B$2626,2,0)</f>
        <v>事业运行</v>
      </c>
      <c r="C17" s="205">
        <v>39.745539</v>
      </c>
      <c r="D17" s="283"/>
      <c r="E17" s="283"/>
      <c r="F17" s="283"/>
      <c r="G17" s="283"/>
      <c r="H17" s="283"/>
      <c r="I17" s="283"/>
      <c r="J17" s="283"/>
      <c r="K17" s="283"/>
    </row>
    <row r="18" spans="1:11">
      <c r="A18" s="749">
        <v>2010299</v>
      </c>
      <c r="B18" s="182" t="str">
        <f>VLOOKUP(A18,[1]Sheet1!$A$2:$B$2626,2,0)</f>
        <v>其他政协事务支出</v>
      </c>
      <c r="C18" s="205">
        <v>84.427708</v>
      </c>
      <c r="D18" s="283"/>
      <c r="E18" s="283"/>
      <c r="F18" s="283"/>
      <c r="G18" s="283"/>
      <c r="H18" s="283"/>
      <c r="I18" s="283"/>
      <c r="J18" s="283"/>
      <c r="K18" s="283"/>
    </row>
    <row r="19" spans="1:11">
      <c r="A19" s="180">
        <v>20103</v>
      </c>
      <c r="B19" s="180" t="str">
        <f>VLOOKUP(A19,[1]Sheet1!$A$2:$B$2626,2,0)</f>
        <v>政府办公厅（室）及相关机构事务</v>
      </c>
      <c r="C19" s="178">
        <v>8924.728432</v>
      </c>
      <c r="D19" s="283"/>
      <c r="E19" s="283"/>
      <c r="F19" s="283"/>
      <c r="G19" s="283"/>
      <c r="H19" s="283"/>
      <c r="I19" s="283"/>
      <c r="J19" s="283"/>
      <c r="K19" s="283"/>
    </row>
    <row r="20" spans="1:11">
      <c r="A20" s="749">
        <v>2010301</v>
      </c>
      <c r="B20" s="182" t="str">
        <f>VLOOKUP(A20,[1]Sheet1!$A$2:$B$2626,2,0)</f>
        <v>行政运行</v>
      </c>
      <c r="C20" s="205">
        <v>5774.095136</v>
      </c>
      <c r="D20" s="283"/>
      <c r="E20" s="283"/>
      <c r="F20" s="283"/>
      <c r="G20" s="283"/>
      <c r="H20" s="283"/>
      <c r="I20" s="283"/>
      <c r="J20" s="283"/>
      <c r="K20" s="283"/>
    </row>
    <row r="21" spans="1:11">
      <c r="A21" s="749">
        <v>2010306</v>
      </c>
      <c r="B21" s="182" t="str">
        <f>VLOOKUP(A21,[1]Sheet1!$A$2:$B$2626,2,0)</f>
        <v>政务公开审批</v>
      </c>
      <c r="C21" s="205">
        <v>224.815966</v>
      </c>
      <c r="D21" s="283"/>
      <c r="E21" s="283"/>
      <c r="F21" s="283"/>
      <c r="G21" s="283"/>
      <c r="H21" s="283"/>
      <c r="I21" s="283"/>
      <c r="J21" s="283"/>
      <c r="K21" s="283"/>
    </row>
    <row r="22" spans="1:11">
      <c r="A22" s="749">
        <v>2010308</v>
      </c>
      <c r="B22" s="182" t="str">
        <f>VLOOKUP(A22,[1]Sheet1!$A$2:$B$2626,2,0)</f>
        <v>信访事务</v>
      </c>
      <c r="C22" s="205">
        <v>509.389162</v>
      </c>
      <c r="D22" s="283"/>
      <c r="E22" s="283"/>
      <c r="F22" s="283"/>
      <c r="G22" s="283"/>
      <c r="H22" s="283"/>
      <c r="I22" s="283"/>
      <c r="J22" s="283"/>
      <c r="K22" s="283"/>
    </row>
    <row r="23" spans="1:11">
      <c r="A23" s="749">
        <v>2010350</v>
      </c>
      <c r="B23" s="182" t="str">
        <f>VLOOKUP(A23,[1]Sheet1!$A$2:$B$2626,2,0)</f>
        <v>事业运行</v>
      </c>
      <c r="C23" s="205">
        <v>329.377879</v>
      </c>
      <c r="D23" s="283"/>
      <c r="E23" s="283"/>
      <c r="F23" s="283"/>
      <c r="G23" s="283"/>
      <c r="H23" s="283"/>
      <c r="I23" s="283"/>
      <c r="J23" s="283"/>
      <c r="K23" s="283"/>
    </row>
    <row r="24" spans="1:11">
      <c r="A24" s="749">
        <v>2010399</v>
      </c>
      <c r="B24" s="182" t="str">
        <f>VLOOKUP(A24,[1]Sheet1!$A$2:$B$2626,2,0)</f>
        <v>其他政府办公厅（室）及相关机构事务支出</v>
      </c>
      <c r="C24" s="205">
        <v>2087.050289</v>
      </c>
      <c r="D24" s="283"/>
      <c r="E24" s="283"/>
      <c r="F24" s="283"/>
      <c r="G24" s="283"/>
      <c r="H24" s="283"/>
      <c r="I24" s="283"/>
      <c r="J24" s="283"/>
      <c r="K24" s="283"/>
    </row>
    <row r="25" spans="1:11">
      <c r="A25" s="180">
        <v>20104</v>
      </c>
      <c r="B25" s="180" t="str">
        <f>VLOOKUP(A25,[1]Sheet1!$A$2:$B$2626,2,0)</f>
        <v>发展与改革事务</v>
      </c>
      <c r="C25" s="178">
        <v>1589.956547</v>
      </c>
      <c r="D25" s="283"/>
      <c r="E25" s="283"/>
      <c r="F25" s="283"/>
      <c r="G25" s="283"/>
      <c r="H25" s="283"/>
      <c r="I25" s="283"/>
      <c r="J25" s="283"/>
      <c r="K25" s="283"/>
    </row>
    <row r="26" spans="1:11">
      <c r="A26" s="749">
        <v>2010401</v>
      </c>
      <c r="B26" s="182" t="str">
        <f>VLOOKUP(A26,[1]Sheet1!$A$2:$B$2626,2,0)</f>
        <v>行政运行</v>
      </c>
      <c r="C26" s="205">
        <v>758.155542</v>
      </c>
      <c r="D26" s="283"/>
      <c r="E26" s="283"/>
      <c r="F26" s="283"/>
      <c r="G26" s="283"/>
      <c r="H26" s="283"/>
      <c r="I26" s="283"/>
      <c r="J26" s="283"/>
      <c r="K26" s="283"/>
    </row>
    <row r="27" spans="1:11">
      <c r="A27" s="749">
        <v>2010406</v>
      </c>
      <c r="B27" s="182" t="str">
        <f>VLOOKUP(A27,[1]Sheet1!$A$2:$B$2626,2,0)</f>
        <v>社会事业发展规划</v>
      </c>
      <c r="C27" s="205">
        <v>7.6046</v>
      </c>
      <c r="D27" s="283"/>
      <c r="E27" s="283"/>
      <c r="F27" s="283"/>
      <c r="G27" s="283"/>
      <c r="H27" s="283"/>
      <c r="I27" s="283"/>
      <c r="J27" s="283"/>
      <c r="K27" s="283"/>
    </row>
    <row r="28" spans="1:11">
      <c r="A28" s="749">
        <v>2010408</v>
      </c>
      <c r="B28" s="182" t="str">
        <f>VLOOKUP(A28,[1]Sheet1!$A$2:$B$2626,2,0)</f>
        <v>物价管理</v>
      </c>
      <c r="C28" s="205">
        <v>6</v>
      </c>
      <c r="D28" s="283"/>
      <c r="E28" s="283"/>
      <c r="F28" s="283"/>
      <c r="G28" s="283"/>
      <c r="H28" s="283"/>
      <c r="I28" s="283"/>
      <c r="J28" s="283"/>
      <c r="K28" s="283"/>
    </row>
    <row r="29" spans="1:11">
      <c r="A29" s="749">
        <v>2010450</v>
      </c>
      <c r="B29" s="182" t="str">
        <f>VLOOKUP(A29,[1]Sheet1!$A$2:$B$2626,2,0)</f>
        <v>事业运行</v>
      </c>
      <c r="C29" s="205">
        <v>110.1724</v>
      </c>
      <c r="D29" s="283"/>
      <c r="E29" s="283"/>
      <c r="F29" s="283"/>
      <c r="G29" s="283"/>
      <c r="H29" s="283"/>
      <c r="I29" s="283"/>
      <c r="J29" s="283"/>
      <c r="K29" s="283"/>
    </row>
    <row r="30" spans="1:11">
      <c r="A30" s="749">
        <v>2010499</v>
      </c>
      <c r="B30" s="182" t="str">
        <f>VLOOKUP(A30,[1]Sheet1!$A$2:$B$2626,2,0)</f>
        <v>其他发展与改革事务支出</v>
      </c>
      <c r="C30" s="205">
        <v>708.024005</v>
      </c>
      <c r="D30" s="283"/>
      <c r="E30" s="283"/>
      <c r="F30" s="283"/>
      <c r="G30" s="283"/>
      <c r="H30" s="283"/>
      <c r="I30" s="283"/>
      <c r="J30" s="283"/>
      <c r="K30" s="283"/>
    </row>
    <row r="31" spans="1:11">
      <c r="A31" s="180">
        <v>20105</v>
      </c>
      <c r="B31" s="180" t="str">
        <f>VLOOKUP(A31,[1]Sheet1!$A$2:$B$2626,2,0)</f>
        <v>统计信息事务</v>
      </c>
      <c r="C31" s="178">
        <v>345.042054</v>
      </c>
      <c r="D31" s="283"/>
      <c r="E31" s="283"/>
      <c r="F31" s="283"/>
      <c r="G31" s="283"/>
      <c r="H31" s="283"/>
      <c r="I31" s="283"/>
      <c r="J31" s="283"/>
      <c r="K31" s="283"/>
    </row>
    <row r="32" spans="1:11">
      <c r="A32" s="749">
        <v>2010501</v>
      </c>
      <c r="B32" s="182" t="str">
        <f>VLOOKUP(A32,[1]Sheet1!$A$2:$B$2626,2,0)</f>
        <v>行政运行</v>
      </c>
      <c r="C32" s="205">
        <v>298.38375</v>
      </c>
      <c r="D32" s="283"/>
      <c r="E32" s="283"/>
      <c r="F32" s="283"/>
      <c r="G32" s="283"/>
      <c r="H32" s="283"/>
      <c r="I32" s="283"/>
      <c r="J32" s="283"/>
      <c r="K32" s="283"/>
    </row>
    <row r="33" spans="1:11">
      <c r="A33" s="749">
        <v>2010506</v>
      </c>
      <c r="B33" s="182" t="str">
        <f>VLOOKUP(A33,[1]Sheet1!$A$2:$B$2626,2,0)</f>
        <v>统计管理</v>
      </c>
      <c r="C33" s="205">
        <v>16</v>
      </c>
      <c r="D33" s="283"/>
      <c r="E33" s="283"/>
      <c r="F33" s="283"/>
      <c r="G33" s="283"/>
      <c r="H33" s="283"/>
      <c r="I33" s="283"/>
      <c r="J33" s="283"/>
      <c r="K33" s="283"/>
    </row>
    <row r="34" spans="1:11">
      <c r="A34" s="749">
        <v>2010508</v>
      </c>
      <c r="B34" s="182" t="str">
        <f>VLOOKUP(A34,[1]Sheet1!$A$2:$B$2626,2,0)</f>
        <v>统计抽样调查</v>
      </c>
      <c r="C34" s="205">
        <v>0</v>
      </c>
      <c r="D34" s="283"/>
      <c r="E34" s="283"/>
      <c r="F34" s="283"/>
      <c r="G34" s="283"/>
      <c r="H34" s="283"/>
      <c r="I34" s="283"/>
      <c r="J34" s="283"/>
      <c r="K34" s="283"/>
    </row>
    <row r="35" spans="1:11">
      <c r="A35" s="749">
        <v>2010550</v>
      </c>
      <c r="B35" s="182" t="str">
        <f>VLOOKUP(A35,[1]Sheet1!$A$2:$B$2626,2,0)</f>
        <v>事业运行</v>
      </c>
      <c r="C35" s="205">
        <v>30.658304</v>
      </c>
      <c r="D35" s="283"/>
      <c r="E35" s="283"/>
      <c r="F35" s="283"/>
      <c r="G35" s="283"/>
      <c r="H35" s="283"/>
      <c r="I35" s="283"/>
      <c r="J35" s="283"/>
      <c r="K35" s="283"/>
    </row>
    <row r="36" spans="1:11">
      <c r="A36" s="180">
        <v>20106</v>
      </c>
      <c r="B36" s="180" t="str">
        <f>VLOOKUP(A36,[1]Sheet1!$A$2:$B$2626,2,0)</f>
        <v>财政事务</v>
      </c>
      <c r="C36" s="178">
        <v>3179.412915</v>
      </c>
      <c r="D36" s="283"/>
      <c r="E36" s="283"/>
      <c r="F36" s="283"/>
      <c r="G36" s="283"/>
      <c r="H36" s="283"/>
      <c r="I36" s="283"/>
      <c r="J36" s="283"/>
      <c r="K36" s="283"/>
    </row>
    <row r="37" spans="1:11">
      <c r="A37" s="749">
        <v>2010601</v>
      </c>
      <c r="B37" s="182" t="str">
        <f>VLOOKUP(A37,[1]Sheet1!$A$2:$B$2626,2,0)</f>
        <v>行政运行</v>
      </c>
      <c r="C37" s="205">
        <v>1579.062922</v>
      </c>
      <c r="D37" s="283"/>
      <c r="E37" s="283"/>
      <c r="F37" s="283"/>
      <c r="G37" s="283"/>
      <c r="H37" s="283"/>
      <c r="I37" s="283"/>
      <c r="J37" s="283"/>
      <c r="K37" s="283"/>
    </row>
    <row r="38" spans="1:11">
      <c r="A38" s="749">
        <v>2010607</v>
      </c>
      <c r="B38" s="182" t="str">
        <f>VLOOKUP(A38,[1]Sheet1!$A$2:$B$2626,2,0)</f>
        <v>信息化建设</v>
      </c>
      <c r="C38" s="205">
        <v>184.4068</v>
      </c>
      <c r="D38" s="283"/>
      <c r="E38" s="283"/>
      <c r="F38" s="283"/>
      <c r="G38" s="283"/>
      <c r="H38" s="283"/>
      <c r="I38" s="283"/>
      <c r="J38" s="283"/>
      <c r="K38" s="283"/>
    </row>
    <row r="39" spans="1:11">
      <c r="A39" s="749">
        <v>2010608</v>
      </c>
      <c r="B39" s="182" t="str">
        <f>VLOOKUP(A39,[1]Sheet1!$A$2:$B$2626,2,0)</f>
        <v>财政委托业务支出</v>
      </c>
      <c r="C39" s="205">
        <v>925.5175</v>
      </c>
      <c r="D39" s="283"/>
      <c r="E39" s="283"/>
      <c r="F39" s="283"/>
      <c r="G39" s="283"/>
      <c r="H39" s="283"/>
      <c r="I39" s="283"/>
      <c r="J39" s="283"/>
      <c r="K39" s="283"/>
    </row>
    <row r="40" spans="1:11">
      <c r="A40" s="749">
        <v>2010650</v>
      </c>
      <c r="B40" s="182" t="str">
        <f>VLOOKUP(A40,[1]Sheet1!$A$2:$B$2626,2,0)</f>
        <v>事业运行</v>
      </c>
      <c r="C40" s="205">
        <v>260.425693</v>
      </c>
      <c r="D40" s="283"/>
      <c r="E40" s="283"/>
      <c r="F40" s="283"/>
      <c r="G40" s="283"/>
      <c r="H40" s="283"/>
      <c r="I40" s="283"/>
      <c r="J40" s="283"/>
      <c r="K40" s="283"/>
    </row>
    <row r="41" spans="1:11">
      <c r="A41" s="749">
        <v>2010699</v>
      </c>
      <c r="B41" s="182" t="str">
        <f>VLOOKUP(A41,[1]Sheet1!$A$2:$B$2626,2,0)</f>
        <v>其他财政事务支出</v>
      </c>
      <c r="C41" s="205">
        <v>230</v>
      </c>
      <c r="D41" s="283"/>
      <c r="E41" s="283"/>
      <c r="F41" s="283"/>
      <c r="G41" s="283"/>
      <c r="H41" s="283"/>
      <c r="I41" s="283"/>
      <c r="J41" s="283"/>
      <c r="K41" s="283"/>
    </row>
    <row r="42" spans="1:11">
      <c r="A42" s="180">
        <v>20107</v>
      </c>
      <c r="B42" s="180" t="str">
        <f>VLOOKUP(A42,[1]Sheet1!$A$2:$B$2626,2,0)</f>
        <v>税收事务</v>
      </c>
      <c r="C42" s="178">
        <v>979</v>
      </c>
      <c r="D42" s="283"/>
      <c r="E42" s="283"/>
      <c r="F42" s="283"/>
      <c r="G42" s="283"/>
      <c r="H42" s="283"/>
      <c r="I42" s="283"/>
      <c r="J42" s="283"/>
      <c r="K42" s="283"/>
    </row>
    <row r="43" spans="1:11">
      <c r="A43" s="749">
        <v>2010701</v>
      </c>
      <c r="B43" s="182" t="str">
        <f>VLOOKUP(A43,[1]Sheet1!$A$2:$B$2626,2,0)</f>
        <v>行政运行</v>
      </c>
      <c r="C43" s="205">
        <v>370</v>
      </c>
      <c r="D43" s="283"/>
      <c r="E43" s="283"/>
      <c r="F43" s="283"/>
      <c r="G43" s="283"/>
      <c r="H43" s="283"/>
      <c r="I43" s="283"/>
      <c r="J43" s="283"/>
      <c r="K43" s="283"/>
    </row>
    <row r="44" spans="1:11">
      <c r="A44" s="749">
        <v>2010799</v>
      </c>
      <c r="B44" s="182" t="str">
        <f>VLOOKUP(A44,[1]Sheet1!$A$2:$B$2626,2,0)</f>
        <v>其他税收事务支出</v>
      </c>
      <c r="C44" s="205">
        <v>609</v>
      </c>
      <c r="D44" s="283"/>
      <c r="E44" s="283"/>
      <c r="F44" s="283"/>
      <c r="G44" s="283"/>
      <c r="H44" s="283"/>
      <c r="I44" s="283"/>
      <c r="J44" s="283"/>
      <c r="K44" s="283"/>
    </row>
    <row r="45" spans="1:11">
      <c r="A45" s="180">
        <v>20108</v>
      </c>
      <c r="B45" s="180" t="str">
        <f>VLOOKUP(A45,[1]Sheet1!$A$2:$B$2626,2,0)</f>
        <v>审计事务</v>
      </c>
      <c r="C45" s="178">
        <v>200</v>
      </c>
      <c r="D45" s="283"/>
      <c r="E45" s="283"/>
      <c r="F45" s="283"/>
      <c r="G45" s="283"/>
      <c r="H45" s="283"/>
      <c r="I45" s="283"/>
      <c r="J45" s="283"/>
      <c r="K45" s="283"/>
    </row>
    <row r="46" spans="1:11">
      <c r="A46" s="749">
        <v>2010804</v>
      </c>
      <c r="B46" s="182" t="str">
        <f>VLOOKUP(A46,[1]Sheet1!$A$2:$B$2626,2,0)</f>
        <v>审计业务</v>
      </c>
      <c r="C46" s="205">
        <v>200</v>
      </c>
      <c r="D46" s="283"/>
      <c r="E46" s="283"/>
      <c r="F46" s="283"/>
      <c r="G46" s="283"/>
      <c r="H46" s="283"/>
      <c r="I46" s="283"/>
      <c r="J46" s="283"/>
      <c r="K46" s="283"/>
    </row>
    <row r="47" spans="1:11">
      <c r="A47" s="180">
        <v>20111</v>
      </c>
      <c r="B47" s="180" t="str">
        <f>VLOOKUP(A47,[1]Sheet1!$A$2:$B$2626,2,0)</f>
        <v>纪检监察事务</v>
      </c>
      <c r="C47" s="178">
        <v>2919.800527</v>
      </c>
      <c r="D47" s="283"/>
      <c r="E47" s="283"/>
      <c r="F47" s="283"/>
      <c r="G47" s="283"/>
      <c r="H47" s="283"/>
      <c r="I47" s="283"/>
      <c r="J47" s="283"/>
      <c r="K47" s="283"/>
    </row>
    <row r="48" spans="1:11">
      <c r="A48" s="749">
        <v>2011101</v>
      </c>
      <c r="B48" s="182" t="str">
        <f>VLOOKUP(A48,[1]Sheet1!$A$2:$B$2626,2,0)</f>
        <v>行政运行</v>
      </c>
      <c r="C48" s="205">
        <v>2442.439125</v>
      </c>
      <c r="D48" s="283"/>
      <c r="E48" s="283"/>
      <c r="F48" s="283"/>
      <c r="G48" s="283"/>
      <c r="H48" s="283"/>
      <c r="I48" s="283"/>
      <c r="J48" s="283"/>
      <c r="K48" s="283"/>
    </row>
    <row r="49" spans="1:11">
      <c r="A49" s="749">
        <v>2011150</v>
      </c>
      <c r="B49" s="182" t="str">
        <f>VLOOKUP(A49,[1]Sheet1!$A$2:$B$2626,2,0)</f>
        <v>事业运行</v>
      </c>
      <c r="C49" s="205">
        <v>178.208955</v>
      </c>
      <c r="D49" s="283"/>
      <c r="E49" s="283"/>
      <c r="F49" s="283"/>
      <c r="G49" s="283"/>
      <c r="H49" s="283"/>
      <c r="I49" s="283"/>
      <c r="J49" s="283"/>
      <c r="K49" s="283"/>
    </row>
    <row r="50" spans="1:11">
      <c r="A50" s="749">
        <v>2011199</v>
      </c>
      <c r="B50" s="182" t="str">
        <f>VLOOKUP(A50,[1]Sheet1!$A$2:$B$2626,2,0)</f>
        <v>其他纪检监察事务支出</v>
      </c>
      <c r="C50" s="205">
        <v>299.152447</v>
      </c>
      <c r="D50" s="283"/>
      <c r="E50" s="283"/>
      <c r="F50" s="283"/>
      <c r="G50" s="283"/>
      <c r="H50" s="283"/>
      <c r="I50" s="283"/>
      <c r="J50" s="283"/>
      <c r="K50" s="283"/>
    </row>
    <row r="51" spans="1:11">
      <c r="A51" s="180">
        <v>20113</v>
      </c>
      <c r="B51" s="180" t="str">
        <f>VLOOKUP(A51,[1]Sheet1!$A$2:$B$2626,2,0)</f>
        <v>商贸事务</v>
      </c>
      <c r="C51" s="178">
        <v>2527.661234</v>
      </c>
      <c r="D51" s="283"/>
      <c r="E51" s="283"/>
      <c r="F51" s="283"/>
      <c r="G51" s="283"/>
      <c r="H51" s="283"/>
      <c r="I51" s="283"/>
      <c r="J51" s="283"/>
      <c r="K51" s="283"/>
    </row>
    <row r="52" spans="1:11">
      <c r="A52" s="749">
        <v>2011301</v>
      </c>
      <c r="B52" s="182" t="str">
        <f>VLOOKUP(A52,[1]Sheet1!$A$2:$B$2626,2,0)</f>
        <v>行政运行</v>
      </c>
      <c r="C52" s="205">
        <v>1108.391261</v>
      </c>
      <c r="D52" s="283"/>
      <c r="E52" s="283"/>
      <c r="F52" s="283"/>
      <c r="G52" s="283"/>
      <c r="H52" s="283"/>
      <c r="I52" s="283"/>
      <c r="J52" s="283"/>
      <c r="K52" s="283"/>
    </row>
    <row r="53" spans="1:11">
      <c r="A53" s="749">
        <v>2011308</v>
      </c>
      <c r="B53" s="182" t="str">
        <f>VLOOKUP(A53,[1]Sheet1!$A$2:$B$2626,2,0)</f>
        <v>招商引资</v>
      </c>
      <c r="C53" s="205">
        <v>293.2404</v>
      </c>
      <c r="D53" s="283"/>
      <c r="E53" s="283"/>
      <c r="F53" s="283"/>
      <c r="G53" s="283"/>
      <c r="H53" s="283"/>
      <c r="I53" s="283"/>
      <c r="J53" s="283"/>
      <c r="K53" s="283"/>
    </row>
    <row r="54" spans="1:11">
      <c r="A54" s="749">
        <v>2011350</v>
      </c>
      <c r="B54" s="182" t="str">
        <f>VLOOKUP(A54,[1]Sheet1!$A$2:$B$2626,2,0)</f>
        <v>事业运行</v>
      </c>
      <c r="C54" s="205">
        <v>228.318354</v>
      </c>
      <c r="D54" s="283"/>
      <c r="E54" s="283"/>
      <c r="F54" s="283"/>
      <c r="G54" s="283"/>
      <c r="H54" s="283"/>
      <c r="I54" s="283"/>
      <c r="J54" s="283"/>
      <c r="K54" s="283"/>
    </row>
    <row r="55" spans="1:11">
      <c r="A55" s="749">
        <v>2011399</v>
      </c>
      <c r="B55" s="182" t="str">
        <f>VLOOKUP(A55,[1]Sheet1!$A$2:$B$2626,2,0)</f>
        <v>其他商贸事务支出</v>
      </c>
      <c r="C55" s="205">
        <v>897.711219</v>
      </c>
      <c r="D55" s="283"/>
      <c r="E55" s="283"/>
      <c r="F55" s="283"/>
      <c r="G55" s="283"/>
      <c r="H55" s="283"/>
      <c r="I55" s="283"/>
      <c r="J55" s="283"/>
      <c r="K55" s="283"/>
    </row>
    <row r="56" spans="1:11">
      <c r="A56" s="180">
        <v>20126</v>
      </c>
      <c r="B56" s="180" t="str">
        <f>VLOOKUP(A56,[1]Sheet1!$A$2:$B$2626,2,0)</f>
        <v>档案事务</v>
      </c>
      <c r="C56" s="178">
        <v>309.436268</v>
      </c>
      <c r="D56" s="283"/>
      <c r="E56" s="283"/>
      <c r="F56" s="283"/>
      <c r="G56" s="283"/>
      <c r="H56" s="283"/>
      <c r="I56" s="283"/>
      <c r="J56" s="283"/>
      <c r="K56" s="283"/>
    </row>
    <row r="57" spans="1:11">
      <c r="A57" s="749">
        <v>2012601</v>
      </c>
      <c r="B57" s="182" t="str">
        <f>VLOOKUP(A57,[1]Sheet1!$A$2:$B$2626,2,0)</f>
        <v>行政运行</v>
      </c>
      <c r="C57" s="205">
        <v>253.141368</v>
      </c>
      <c r="D57" s="283"/>
      <c r="E57" s="283"/>
      <c r="F57" s="283"/>
      <c r="G57" s="283"/>
      <c r="H57" s="283"/>
      <c r="I57" s="283"/>
      <c r="J57" s="283"/>
      <c r="K57" s="283"/>
    </row>
    <row r="58" spans="1:11">
      <c r="A58" s="749">
        <v>2012604</v>
      </c>
      <c r="B58" s="182" t="str">
        <f>VLOOKUP(A58,[1]Sheet1!$A$2:$B$2626,2,0)</f>
        <v>档案馆</v>
      </c>
      <c r="C58" s="205">
        <v>37</v>
      </c>
      <c r="D58" s="283"/>
      <c r="E58" s="283"/>
      <c r="F58" s="283"/>
      <c r="G58" s="283"/>
      <c r="H58" s="283"/>
      <c r="I58" s="283"/>
      <c r="J58" s="283"/>
      <c r="K58" s="283"/>
    </row>
    <row r="59" spans="1:11">
      <c r="A59" s="749">
        <v>2012699</v>
      </c>
      <c r="B59" s="182" t="str">
        <f>VLOOKUP(A59,[1]Sheet1!$A$2:$B$2626,2,0)</f>
        <v>其他档案事务支出</v>
      </c>
      <c r="C59" s="205">
        <v>19.2949</v>
      </c>
      <c r="D59" s="283"/>
      <c r="E59" s="283"/>
      <c r="F59" s="283"/>
      <c r="G59" s="283"/>
      <c r="H59" s="283"/>
      <c r="I59" s="283"/>
      <c r="J59" s="283"/>
      <c r="K59" s="283"/>
    </row>
    <row r="60" spans="1:11">
      <c r="A60" s="180">
        <v>20128</v>
      </c>
      <c r="B60" s="180" t="str">
        <f>VLOOKUP(A60,[1]Sheet1!$A$2:$B$2626,2,0)</f>
        <v>民主党派及工商联事务</v>
      </c>
      <c r="C60" s="178">
        <v>138.809107</v>
      </c>
      <c r="D60" s="283"/>
      <c r="E60" s="283"/>
      <c r="F60" s="283"/>
      <c r="G60" s="283"/>
      <c r="H60" s="283"/>
      <c r="I60" s="283"/>
      <c r="J60" s="283"/>
      <c r="K60" s="283"/>
    </row>
    <row r="61" spans="1:11">
      <c r="A61" s="749">
        <v>2012801</v>
      </c>
      <c r="B61" s="182" t="str">
        <f>VLOOKUP(A61,[1]Sheet1!$A$2:$B$2626,2,0)</f>
        <v>行政运行</v>
      </c>
      <c r="C61" s="205">
        <v>105.35718</v>
      </c>
      <c r="D61" s="283"/>
      <c r="E61" s="283"/>
      <c r="F61" s="283"/>
      <c r="G61" s="283"/>
      <c r="H61" s="283"/>
      <c r="I61" s="283"/>
      <c r="J61" s="283"/>
      <c r="K61" s="283"/>
    </row>
    <row r="62" spans="1:11">
      <c r="A62" s="749">
        <v>2012899</v>
      </c>
      <c r="B62" s="182" t="str">
        <f>VLOOKUP(A62,[1]Sheet1!$A$2:$B$2626,2,0)</f>
        <v>其他民主党派及工商联事务支出</v>
      </c>
      <c r="C62" s="205">
        <v>33.451927</v>
      </c>
      <c r="D62" s="283"/>
      <c r="E62" s="283"/>
      <c r="F62" s="283"/>
      <c r="G62" s="283"/>
      <c r="H62" s="283"/>
      <c r="I62" s="283"/>
      <c r="J62" s="283"/>
      <c r="K62" s="283"/>
    </row>
    <row r="63" spans="1:11">
      <c r="A63" s="180">
        <v>20129</v>
      </c>
      <c r="B63" s="180" t="str">
        <f>VLOOKUP(A63,[1]Sheet1!$A$2:$B$2626,2,0)</f>
        <v>群众团体事务</v>
      </c>
      <c r="C63" s="178">
        <v>1181.247462</v>
      </c>
      <c r="D63" s="283"/>
      <c r="E63" s="283"/>
      <c r="F63" s="283"/>
      <c r="G63" s="283"/>
      <c r="H63" s="283"/>
      <c r="I63" s="283"/>
      <c r="J63" s="283"/>
      <c r="K63" s="283"/>
    </row>
    <row r="64" spans="1:11">
      <c r="A64" s="749">
        <v>2012901</v>
      </c>
      <c r="B64" s="182" t="str">
        <f>VLOOKUP(A64,[1]Sheet1!$A$2:$B$2626,2,0)</f>
        <v>行政运行</v>
      </c>
      <c r="C64" s="205">
        <v>155.790055</v>
      </c>
      <c r="D64" s="283"/>
      <c r="E64" s="283"/>
      <c r="F64" s="283"/>
      <c r="G64" s="283"/>
      <c r="H64" s="283"/>
      <c r="I64" s="283"/>
      <c r="J64" s="283"/>
      <c r="K64" s="283"/>
    </row>
    <row r="65" spans="1:11">
      <c r="A65" s="749">
        <v>2012906</v>
      </c>
      <c r="B65" s="182" t="str">
        <f>VLOOKUP(A65,[1]Sheet1!$A$2:$B$2626,2,0)</f>
        <v>工会事务</v>
      </c>
      <c r="C65" s="205">
        <v>199.332326</v>
      </c>
      <c r="D65" s="283"/>
      <c r="E65" s="283"/>
      <c r="F65" s="283"/>
      <c r="G65" s="283"/>
      <c r="H65" s="283"/>
      <c r="I65" s="283"/>
      <c r="J65" s="283"/>
      <c r="K65" s="283"/>
    </row>
    <row r="66" spans="1:11">
      <c r="A66" s="749">
        <v>2012950</v>
      </c>
      <c r="B66" s="182" t="str">
        <f>VLOOKUP(A66,[1]Sheet1!$A$2:$B$2626,2,0)</f>
        <v>事业运行</v>
      </c>
      <c r="C66" s="205">
        <v>143.385854</v>
      </c>
      <c r="D66" s="283"/>
      <c r="E66" s="283"/>
      <c r="F66" s="283"/>
      <c r="G66" s="283"/>
      <c r="H66" s="283"/>
      <c r="I66" s="283"/>
      <c r="J66" s="283"/>
      <c r="K66" s="283"/>
    </row>
    <row r="67" spans="1:11">
      <c r="A67" s="749">
        <v>2012999</v>
      </c>
      <c r="B67" s="182" t="str">
        <f>VLOOKUP(A67,[1]Sheet1!$A$2:$B$2626,2,0)</f>
        <v>其他群众团体事务支出</v>
      </c>
      <c r="C67" s="205">
        <v>682.739227</v>
      </c>
      <c r="D67" s="283"/>
      <c r="E67" s="283"/>
      <c r="F67" s="283"/>
      <c r="G67" s="283"/>
      <c r="H67" s="283"/>
      <c r="I67" s="283"/>
      <c r="J67" s="283"/>
      <c r="K67" s="283"/>
    </row>
    <row r="68" spans="1:11">
      <c r="A68" s="180">
        <v>20131</v>
      </c>
      <c r="B68" s="180" t="str">
        <f>VLOOKUP(A68,[1]Sheet1!$A$2:$B$2626,2,0)</f>
        <v>党委办公厅（室）及相关机构事务</v>
      </c>
      <c r="C68" s="178">
        <v>1666.589656</v>
      </c>
      <c r="D68" s="283"/>
      <c r="E68" s="283"/>
      <c r="F68" s="283"/>
      <c r="G68" s="283"/>
      <c r="H68" s="283"/>
      <c r="I68" s="283"/>
      <c r="J68" s="283"/>
      <c r="K68" s="283"/>
    </row>
    <row r="69" spans="1:11">
      <c r="A69" s="749">
        <v>2013101</v>
      </c>
      <c r="B69" s="182" t="str">
        <f>VLOOKUP(A69,[1]Sheet1!$A$2:$B$2626,2,0)</f>
        <v>行政运行</v>
      </c>
      <c r="C69" s="205">
        <v>602.837435</v>
      </c>
      <c r="D69" s="283"/>
      <c r="E69" s="283"/>
      <c r="F69" s="283"/>
      <c r="G69" s="283"/>
      <c r="H69" s="283"/>
      <c r="I69" s="283"/>
      <c r="J69" s="283"/>
      <c r="K69" s="283"/>
    </row>
    <row r="70" spans="1:11">
      <c r="A70" s="749">
        <v>2013150</v>
      </c>
      <c r="B70" s="182" t="str">
        <f>VLOOKUP(A70,[1]Sheet1!$A$2:$B$2626,2,0)</f>
        <v>事业运行</v>
      </c>
      <c r="C70" s="205">
        <v>293.040931</v>
      </c>
      <c r="D70" s="283"/>
      <c r="E70" s="283"/>
      <c r="F70" s="283"/>
      <c r="G70" s="283"/>
      <c r="H70" s="283"/>
      <c r="I70" s="283"/>
      <c r="J70" s="283"/>
      <c r="K70" s="283"/>
    </row>
    <row r="71" spans="1:11">
      <c r="A71" s="749">
        <v>2013199</v>
      </c>
      <c r="B71" s="182" t="str">
        <f>VLOOKUP(A71,[1]Sheet1!$A$2:$B$2626,2,0)</f>
        <v>其他党委办公厅（室）及相关机构事务支出</v>
      </c>
      <c r="C71" s="205">
        <v>770.71129</v>
      </c>
      <c r="D71" s="283"/>
      <c r="E71" s="283"/>
      <c r="F71" s="283"/>
      <c r="G71" s="283"/>
      <c r="H71" s="283"/>
      <c r="I71" s="283"/>
      <c r="J71" s="283"/>
      <c r="K71" s="283"/>
    </row>
    <row r="72" spans="1:11">
      <c r="A72" s="180">
        <v>20132</v>
      </c>
      <c r="B72" s="180" t="str">
        <f>VLOOKUP(A72,[1]Sheet1!$A$2:$B$2626,2,0)</f>
        <v>组织事务</v>
      </c>
      <c r="C72" s="178">
        <v>971.515158</v>
      </c>
      <c r="D72" s="283"/>
      <c r="E72" s="283"/>
      <c r="F72" s="283"/>
      <c r="G72" s="283"/>
      <c r="H72" s="283"/>
      <c r="I72" s="283"/>
      <c r="J72" s="283"/>
      <c r="K72" s="283"/>
    </row>
    <row r="73" spans="1:11">
      <c r="A73" s="749">
        <v>2013201</v>
      </c>
      <c r="B73" s="182" t="str">
        <f>VLOOKUP(A73,[1]Sheet1!$A$2:$B$2626,2,0)</f>
        <v>行政运行</v>
      </c>
      <c r="C73" s="205">
        <v>644.83246</v>
      </c>
      <c r="D73" s="283"/>
      <c r="E73" s="283"/>
      <c r="F73" s="283"/>
      <c r="G73" s="283"/>
      <c r="H73" s="283"/>
      <c r="I73" s="283"/>
      <c r="J73" s="283"/>
      <c r="K73" s="283"/>
    </row>
    <row r="74" spans="1:11">
      <c r="A74" s="749">
        <v>2013250</v>
      </c>
      <c r="B74" s="182" t="str">
        <f>VLOOKUP(A74,[1]Sheet1!$A$2:$B$2626,2,0)</f>
        <v>事业运行</v>
      </c>
      <c r="C74" s="205">
        <v>87.137737</v>
      </c>
      <c r="D74" s="283"/>
      <c r="E74" s="283"/>
      <c r="F74" s="283"/>
      <c r="G74" s="283"/>
      <c r="H74" s="283"/>
      <c r="I74" s="283"/>
      <c r="J74" s="283"/>
      <c r="K74" s="283"/>
    </row>
    <row r="75" spans="1:11">
      <c r="A75" s="749">
        <v>2013299</v>
      </c>
      <c r="B75" s="182" t="str">
        <f>VLOOKUP(A75,[1]Sheet1!$A$2:$B$2626,2,0)</f>
        <v>其他组织事务支出</v>
      </c>
      <c r="C75" s="205">
        <v>239.544961</v>
      </c>
      <c r="D75" s="283"/>
      <c r="E75" s="283"/>
      <c r="F75" s="283"/>
      <c r="G75" s="283"/>
      <c r="H75" s="283"/>
      <c r="I75" s="283"/>
      <c r="J75" s="283"/>
      <c r="K75" s="283"/>
    </row>
    <row r="76" spans="1:11">
      <c r="A76" s="180">
        <v>20133</v>
      </c>
      <c r="B76" s="180" t="str">
        <f>VLOOKUP(A76,[1]Sheet1!$A$2:$B$2626,2,0)</f>
        <v>宣传事务</v>
      </c>
      <c r="C76" s="178">
        <v>716.486916</v>
      </c>
      <c r="D76" s="283"/>
      <c r="E76" s="283"/>
      <c r="F76" s="283"/>
      <c r="G76" s="283"/>
      <c r="H76" s="283"/>
      <c r="I76" s="283"/>
      <c r="J76" s="283"/>
      <c r="K76" s="283"/>
    </row>
    <row r="77" spans="1:11">
      <c r="A77" s="749">
        <v>2013301</v>
      </c>
      <c r="B77" s="182" t="str">
        <f>VLOOKUP(A77,[1]Sheet1!$A$2:$B$2626,2,0)</f>
        <v>行政运行</v>
      </c>
      <c r="C77" s="205">
        <v>270.568637</v>
      </c>
      <c r="D77" s="283"/>
      <c r="E77" s="283"/>
      <c r="F77" s="283"/>
      <c r="G77" s="283"/>
      <c r="H77" s="283"/>
      <c r="I77" s="283"/>
      <c r="J77" s="283"/>
      <c r="K77" s="283"/>
    </row>
    <row r="78" spans="1:11">
      <c r="A78" s="749">
        <v>2013350</v>
      </c>
      <c r="B78" s="182" t="str">
        <f>VLOOKUP(A78,[1]Sheet1!$A$2:$B$2626,2,0)</f>
        <v>事业运行</v>
      </c>
      <c r="C78" s="205">
        <v>243.788979</v>
      </c>
      <c r="D78" s="283"/>
      <c r="E78" s="283"/>
      <c r="F78" s="283"/>
      <c r="G78" s="283"/>
      <c r="H78" s="283"/>
      <c r="I78" s="283"/>
      <c r="J78" s="283"/>
      <c r="K78" s="283"/>
    </row>
    <row r="79" spans="1:11">
      <c r="A79" s="749">
        <v>2013399</v>
      </c>
      <c r="B79" s="182" t="str">
        <f>VLOOKUP(A79,[1]Sheet1!$A$2:$B$2626,2,0)</f>
        <v>其他宣传事务支出</v>
      </c>
      <c r="C79" s="205">
        <v>202.1293</v>
      </c>
      <c r="D79" s="283"/>
      <c r="E79" s="283"/>
      <c r="F79" s="283"/>
      <c r="G79" s="283"/>
      <c r="H79" s="283"/>
      <c r="I79" s="283"/>
      <c r="J79" s="283"/>
      <c r="K79" s="283"/>
    </row>
    <row r="80" spans="1:11">
      <c r="A80" s="180">
        <v>20134</v>
      </c>
      <c r="B80" s="180" t="str">
        <f>VLOOKUP(A80,[1]Sheet1!$A$2:$B$2626,2,0)</f>
        <v>统战事务</v>
      </c>
      <c r="C80" s="178">
        <v>373.786126</v>
      </c>
      <c r="D80" s="283"/>
      <c r="E80" s="283"/>
      <c r="F80" s="283"/>
      <c r="G80" s="283"/>
      <c r="H80" s="283"/>
      <c r="I80" s="283"/>
      <c r="J80" s="283"/>
      <c r="K80" s="283"/>
    </row>
    <row r="81" spans="1:11">
      <c r="A81" s="749">
        <v>2013401</v>
      </c>
      <c r="B81" s="182" t="str">
        <f>VLOOKUP(A81,[1]Sheet1!$A$2:$B$2626,2,0)</f>
        <v>行政运行</v>
      </c>
      <c r="C81" s="205">
        <v>295.098978</v>
      </c>
      <c r="D81" s="283"/>
      <c r="E81" s="283"/>
      <c r="F81" s="283"/>
      <c r="G81" s="283"/>
      <c r="H81" s="283"/>
      <c r="I81" s="283"/>
      <c r="J81" s="283"/>
      <c r="K81" s="283"/>
    </row>
    <row r="82" spans="1:11">
      <c r="A82" s="749">
        <v>2013450</v>
      </c>
      <c r="B82" s="182" t="str">
        <f>VLOOKUP(A82,[1]Sheet1!$A$2:$B$2626,2,0)</f>
        <v>事业运行</v>
      </c>
      <c r="C82" s="205">
        <v>4</v>
      </c>
      <c r="D82" s="283"/>
      <c r="E82" s="283"/>
      <c r="F82" s="283"/>
      <c r="G82" s="283"/>
      <c r="H82" s="283"/>
      <c r="I82" s="283"/>
      <c r="J82" s="283"/>
      <c r="K82" s="283"/>
    </row>
    <row r="83" spans="1:11">
      <c r="A83" s="749">
        <v>2013499</v>
      </c>
      <c r="B83" s="182" t="str">
        <f>VLOOKUP(A83,[1]Sheet1!$A$2:$B$2626,2,0)</f>
        <v>其他统战事务支出</v>
      </c>
      <c r="C83" s="205">
        <v>74.687148</v>
      </c>
      <c r="D83" s="283"/>
      <c r="E83" s="283"/>
      <c r="F83" s="283"/>
      <c r="G83" s="283"/>
      <c r="H83" s="283"/>
      <c r="I83" s="283"/>
      <c r="J83" s="283"/>
      <c r="K83" s="283"/>
    </row>
    <row r="84" spans="1:11">
      <c r="A84" s="180">
        <v>20136</v>
      </c>
      <c r="B84" s="180" t="str">
        <f>VLOOKUP(A84,[1]Sheet1!$A$2:$B$2626,2,0)</f>
        <v>其他共产党事务支出</v>
      </c>
      <c r="C84" s="178">
        <v>624.804827</v>
      </c>
      <c r="D84" s="283"/>
      <c r="E84" s="283"/>
      <c r="F84" s="283"/>
      <c r="G84" s="283"/>
      <c r="H84" s="283"/>
      <c r="I84" s="283"/>
      <c r="J84" s="283"/>
      <c r="K84" s="283"/>
    </row>
    <row r="85" spans="1:11">
      <c r="A85" s="749">
        <v>2013601</v>
      </c>
      <c r="B85" s="182" t="str">
        <f>VLOOKUP(A85,[1]Sheet1!$A$2:$B$2626,2,0)</f>
        <v>行政运行</v>
      </c>
      <c r="C85" s="205">
        <v>181.962967</v>
      </c>
      <c r="D85" s="283"/>
      <c r="E85" s="283"/>
      <c r="F85" s="283"/>
      <c r="G85" s="283"/>
      <c r="H85" s="283"/>
      <c r="I85" s="283"/>
      <c r="J85" s="283"/>
      <c r="K85" s="283"/>
    </row>
    <row r="86" spans="1:11">
      <c r="A86" s="749">
        <v>2013699</v>
      </c>
      <c r="B86" s="182" t="str">
        <f>VLOOKUP(A86,[1]Sheet1!$A$2:$B$2626,2,0)</f>
        <v>其他共产党事务支出</v>
      </c>
      <c r="C86" s="205">
        <v>442.84186</v>
      </c>
      <c r="D86" s="283"/>
      <c r="E86" s="283"/>
      <c r="F86" s="283"/>
      <c r="G86" s="283"/>
      <c r="H86" s="283"/>
      <c r="I86" s="283"/>
      <c r="J86" s="283"/>
      <c r="K86" s="283"/>
    </row>
    <row r="87" spans="1:11">
      <c r="A87" s="180">
        <v>20138</v>
      </c>
      <c r="B87" s="180" t="str">
        <f>VLOOKUP(A87,[1]Sheet1!$A$2:$B$2626,2,0)</f>
        <v>市场监督管理事务</v>
      </c>
      <c r="C87" s="178">
        <v>3298.300244</v>
      </c>
      <c r="D87" s="283"/>
      <c r="E87" s="283"/>
      <c r="F87" s="283"/>
      <c r="G87" s="283"/>
      <c r="H87" s="283"/>
      <c r="I87" s="283"/>
      <c r="J87" s="283"/>
      <c r="K87" s="283"/>
    </row>
    <row r="88" spans="1:11">
      <c r="A88" s="749">
        <v>2013801</v>
      </c>
      <c r="B88" s="182" t="str">
        <f>VLOOKUP(A88,[1]Sheet1!$A$2:$B$2626,2,0)</f>
        <v>行政运行</v>
      </c>
      <c r="C88" s="205">
        <v>3012.766986</v>
      </c>
      <c r="D88" s="283"/>
      <c r="E88" s="283"/>
      <c r="F88" s="283"/>
      <c r="G88" s="283"/>
      <c r="H88" s="283"/>
      <c r="I88" s="283"/>
      <c r="J88" s="283"/>
      <c r="K88" s="283"/>
    </row>
    <row r="89" spans="1:11">
      <c r="A89" s="749">
        <v>2013802</v>
      </c>
      <c r="B89" s="182" t="str">
        <f>VLOOKUP(A89,[1]Sheet1!$A$2:$B$2626,2,0)</f>
        <v>一般行政管理事务</v>
      </c>
      <c r="C89" s="205">
        <v>3</v>
      </c>
      <c r="D89" s="283"/>
      <c r="E89" s="283"/>
      <c r="F89" s="283"/>
      <c r="G89" s="283"/>
      <c r="H89" s="283"/>
      <c r="I89" s="283"/>
      <c r="J89" s="283"/>
      <c r="K89" s="283"/>
    </row>
    <row r="90" spans="1:11">
      <c r="A90" s="749">
        <v>2013812</v>
      </c>
      <c r="B90" s="182" t="str">
        <f>VLOOKUP(A90,[1]Sheet1!$A$2:$B$2626,2,0)</f>
        <v>药品事务</v>
      </c>
      <c r="C90" s="205">
        <v>69</v>
      </c>
      <c r="D90" s="283"/>
      <c r="E90" s="283"/>
      <c r="F90" s="283"/>
      <c r="G90" s="283"/>
      <c r="H90" s="283"/>
      <c r="I90" s="283"/>
      <c r="J90" s="283"/>
      <c r="K90" s="283"/>
    </row>
    <row r="91" spans="1:11">
      <c r="A91" s="749">
        <v>2013815</v>
      </c>
      <c r="B91" s="182" t="str">
        <f>VLOOKUP(A91,[1]Sheet1!$A$2:$B$2626,2,0)</f>
        <v>质量安全监管</v>
      </c>
      <c r="C91" s="205">
        <v>4</v>
      </c>
      <c r="D91" s="283"/>
      <c r="E91" s="283"/>
      <c r="F91" s="283"/>
      <c r="G91" s="283"/>
      <c r="H91" s="283"/>
      <c r="I91" s="283"/>
      <c r="J91" s="283"/>
      <c r="K91" s="283"/>
    </row>
    <row r="92" spans="1:11">
      <c r="A92" s="749">
        <v>2013816</v>
      </c>
      <c r="B92" s="182" t="str">
        <f>VLOOKUP(A92,[1]Sheet1!$A$2:$B$2626,2,0)</f>
        <v>食品安全监管</v>
      </c>
      <c r="C92" s="205">
        <v>11</v>
      </c>
      <c r="D92" s="283"/>
      <c r="E92" s="283"/>
      <c r="F92" s="283"/>
      <c r="G92" s="283"/>
      <c r="H92" s="283"/>
      <c r="I92" s="283"/>
      <c r="J92" s="283"/>
      <c r="K92" s="283"/>
    </row>
    <row r="93" spans="1:11">
      <c r="A93" s="749">
        <v>2013850</v>
      </c>
      <c r="B93" s="182" t="str">
        <f>VLOOKUP(A93,[1]Sheet1!$A$2:$B$2626,2,0)</f>
        <v>事业运行</v>
      </c>
      <c r="C93" s="205">
        <v>44.074258</v>
      </c>
      <c r="D93" s="283"/>
      <c r="E93" s="283"/>
      <c r="F93" s="283"/>
      <c r="G93" s="283"/>
      <c r="H93" s="283"/>
      <c r="I93" s="283"/>
      <c r="J93" s="283"/>
      <c r="K93" s="283"/>
    </row>
    <row r="94" spans="1:11">
      <c r="A94" s="749">
        <v>2013899</v>
      </c>
      <c r="B94" s="182" t="str">
        <f>VLOOKUP(A94,[1]Sheet1!$A$2:$B$2626,2,0)</f>
        <v>其他市场监督管理事务</v>
      </c>
      <c r="C94" s="205">
        <v>154.459</v>
      </c>
      <c r="D94" s="283"/>
      <c r="E94" s="283"/>
      <c r="F94" s="283"/>
      <c r="G94" s="283"/>
      <c r="H94" s="283"/>
      <c r="I94" s="283"/>
      <c r="J94" s="283"/>
      <c r="K94" s="283"/>
    </row>
    <row r="95" spans="1:11">
      <c r="A95" s="180">
        <v>20199</v>
      </c>
      <c r="B95" s="180" t="str">
        <f>VLOOKUP(A95,[1]Sheet1!$A$2:$B$2626,2,0)</f>
        <v>其他一般公共服务支出</v>
      </c>
      <c r="C95" s="178">
        <v>237.021175</v>
      </c>
      <c r="D95" s="283"/>
      <c r="E95" s="283"/>
      <c r="F95" s="283"/>
      <c r="G95" s="283"/>
      <c r="H95" s="283"/>
      <c r="I95" s="283"/>
      <c r="J95" s="283"/>
      <c r="K95" s="283"/>
    </row>
    <row r="96" spans="1:11">
      <c r="A96" s="749">
        <v>2019999</v>
      </c>
      <c r="B96" s="182" t="str">
        <f>VLOOKUP(A96,[1]Sheet1!$A$2:$B$2626,2,0)</f>
        <v>其他一般公共服务支出</v>
      </c>
      <c r="C96" s="205">
        <v>237.021175</v>
      </c>
      <c r="D96" s="283"/>
      <c r="E96" s="283"/>
      <c r="F96" s="283"/>
      <c r="G96" s="283"/>
      <c r="H96" s="283"/>
      <c r="I96" s="283"/>
      <c r="J96" s="283"/>
      <c r="K96" s="283"/>
    </row>
    <row r="97" spans="1:11">
      <c r="A97" s="177">
        <v>202</v>
      </c>
      <c r="B97" s="177" t="str">
        <f>VLOOKUP(A97,[1]Sheet1!$A$2:$B$2626,2,0)</f>
        <v>外交支出</v>
      </c>
      <c r="C97" s="178"/>
      <c r="D97" s="283"/>
      <c r="E97" s="283"/>
      <c r="F97" s="283"/>
      <c r="G97" s="283"/>
      <c r="H97" s="283"/>
      <c r="I97" s="283"/>
      <c r="J97" s="283"/>
      <c r="K97" s="283"/>
    </row>
    <row r="98" spans="1:11">
      <c r="A98" s="180">
        <v>20208</v>
      </c>
      <c r="B98" s="180" t="str">
        <f>VLOOKUP(A98,[1]Sheet1!$A$2:$B$2626,2,0)</f>
        <v>国际发展合作</v>
      </c>
      <c r="C98" s="178">
        <v>0</v>
      </c>
      <c r="D98" s="283"/>
      <c r="E98" s="283"/>
      <c r="F98" s="283"/>
      <c r="G98" s="283"/>
      <c r="H98" s="283"/>
      <c r="I98" s="283"/>
      <c r="J98" s="283"/>
      <c r="K98" s="283"/>
    </row>
    <row r="99" spans="1:11">
      <c r="A99" s="749">
        <v>2020899</v>
      </c>
      <c r="B99" s="182" t="str">
        <f>VLOOKUP(A99,[1]Sheet1!$A$2:$B$2626,2,0)</f>
        <v>其他国际发展合作支出</v>
      </c>
      <c r="C99" s="205">
        <v>0</v>
      </c>
      <c r="D99" s="283"/>
      <c r="E99" s="283"/>
      <c r="F99" s="283"/>
      <c r="G99" s="283"/>
      <c r="H99" s="283"/>
      <c r="I99" s="283"/>
      <c r="J99" s="283"/>
      <c r="K99" s="283"/>
    </row>
    <row r="100" spans="1:11">
      <c r="A100" s="177">
        <v>203</v>
      </c>
      <c r="B100" s="177" t="str">
        <f>VLOOKUP(A100,[1]Sheet1!$A$2:$B$2626,2,0)</f>
        <v>国防支出</v>
      </c>
      <c r="C100" s="178">
        <v>472.974391</v>
      </c>
      <c r="D100" s="283"/>
      <c r="E100" s="283"/>
      <c r="F100" s="283"/>
      <c r="G100" s="283"/>
      <c r="H100" s="283"/>
      <c r="I100" s="283"/>
      <c r="J100" s="283"/>
      <c r="K100" s="283"/>
    </row>
    <row r="101" spans="1:11">
      <c r="A101" s="180">
        <v>20306</v>
      </c>
      <c r="B101" s="180" t="str">
        <f>VLOOKUP(A101,[1]Sheet1!$A$2:$B$2626,2,0)</f>
        <v>国防动员</v>
      </c>
      <c r="C101" s="178">
        <v>4.546395</v>
      </c>
      <c r="D101" s="283"/>
      <c r="E101" s="283"/>
      <c r="F101" s="283"/>
      <c r="G101" s="283"/>
      <c r="H101" s="283"/>
      <c r="I101" s="283"/>
      <c r="J101" s="283"/>
      <c r="K101" s="283"/>
    </row>
    <row r="102" spans="1:11">
      <c r="A102" s="749">
        <v>2030601</v>
      </c>
      <c r="B102" s="182" t="str">
        <f>VLOOKUP(A102,[1]Sheet1!$A$2:$B$2626,2,0)</f>
        <v>兵役征集</v>
      </c>
      <c r="C102" s="205">
        <v>4.546395</v>
      </c>
      <c r="D102" s="283"/>
      <c r="E102" s="283"/>
      <c r="F102" s="283"/>
      <c r="G102" s="283"/>
      <c r="H102" s="283"/>
      <c r="I102" s="283"/>
      <c r="J102" s="283"/>
      <c r="K102" s="283"/>
    </row>
    <row r="103" spans="1:11">
      <c r="A103" s="180">
        <v>20399</v>
      </c>
      <c r="B103" s="180" t="str">
        <f>VLOOKUP(A103,[1]Sheet1!$A$2:$B$2626,2,0)</f>
        <v>其他国防支出</v>
      </c>
      <c r="C103" s="178">
        <v>468.427996</v>
      </c>
      <c r="D103" s="283"/>
      <c r="E103" s="283"/>
      <c r="F103" s="283"/>
      <c r="G103" s="283"/>
      <c r="H103" s="283"/>
      <c r="I103" s="283"/>
      <c r="J103" s="283"/>
      <c r="K103" s="283"/>
    </row>
    <row r="104" spans="1:11">
      <c r="A104" s="749">
        <v>2039999</v>
      </c>
      <c r="B104" s="182" t="str">
        <f>VLOOKUP(A104,[1]Sheet1!$A$2:$B$2626,2,0)</f>
        <v>其他国防支出</v>
      </c>
      <c r="C104" s="205">
        <v>468.427996</v>
      </c>
      <c r="D104" s="283"/>
      <c r="E104" s="283"/>
      <c r="F104" s="283"/>
      <c r="G104" s="283"/>
      <c r="H104" s="283"/>
      <c r="I104" s="283"/>
      <c r="J104" s="283"/>
      <c r="K104" s="283"/>
    </row>
    <row r="105" spans="1:11">
      <c r="A105" s="177">
        <v>204</v>
      </c>
      <c r="B105" s="177" t="str">
        <f>VLOOKUP(A105,[1]Sheet1!$A$2:$B$2626,2,0)</f>
        <v>公共安全支出</v>
      </c>
      <c r="C105" s="178">
        <v>20237.270902</v>
      </c>
      <c r="D105" s="283"/>
      <c r="E105" s="283"/>
      <c r="F105" s="283"/>
      <c r="G105" s="283"/>
      <c r="H105" s="283"/>
      <c r="I105" s="283"/>
      <c r="J105" s="283"/>
      <c r="K105" s="283"/>
    </row>
    <row r="106" spans="1:11">
      <c r="A106" s="180">
        <v>20402</v>
      </c>
      <c r="B106" s="180" t="str">
        <f>VLOOKUP(A106,[1]Sheet1!$A$2:$B$2626,2,0)</f>
        <v>公安</v>
      </c>
      <c r="C106" s="178">
        <v>17537.24847</v>
      </c>
      <c r="D106" s="283"/>
      <c r="E106" s="283"/>
      <c r="F106" s="283"/>
      <c r="G106" s="283"/>
      <c r="H106" s="283"/>
      <c r="I106" s="283"/>
      <c r="J106" s="283"/>
      <c r="K106" s="283"/>
    </row>
    <row r="107" spans="1:11">
      <c r="A107" s="749">
        <v>2040201</v>
      </c>
      <c r="B107" s="182" t="str">
        <f>VLOOKUP(A107,[1]Sheet1!$A$2:$B$2626,2,0)</f>
        <v>行政运行</v>
      </c>
      <c r="C107" s="205">
        <v>13163.60847</v>
      </c>
      <c r="D107" s="283"/>
      <c r="E107" s="283"/>
      <c r="F107" s="283"/>
      <c r="G107" s="283"/>
      <c r="H107" s="283"/>
      <c r="I107" s="283"/>
      <c r="J107" s="283"/>
      <c r="K107" s="283"/>
    </row>
    <row r="108" spans="1:11">
      <c r="A108" s="749">
        <v>2040220</v>
      </c>
      <c r="B108" s="182" t="str">
        <f>VLOOKUP(A108,[1]Sheet1!$A$2:$B$2626,2,0)</f>
        <v>执法办案</v>
      </c>
      <c r="C108" s="205">
        <v>2900</v>
      </c>
      <c r="D108" s="283"/>
      <c r="E108" s="283"/>
      <c r="F108" s="283"/>
      <c r="G108" s="283"/>
      <c r="H108" s="283"/>
      <c r="I108" s="283"/>
      <c r="J108" s="283"/>
      <c r="K108" s="283"/>
    </row>
    <row r="109" spans="1:11">
      <c r="A109" s="749">
        <v>2040299</v>
      </c>
      <c r="B109" s="182" t="str">
        <f>VLOOKUP(A109,[1]Sheet1!$A$2:$B$2626,2,0)</f>
        <v>其他公安支出</v>
      </c>
      <c r="C109" s="205">
        <v>1473.64</v>
      </c>
      <c r="D109" s="283"/>
      <c r="E109" s="283"/>
      <c r="F109" s="283"/>
      <c r="G109" s="283"/>
      <c r="H109" s="283"/>
      <c r="I109" s="283"/>
      <c r="J109" s="283"/>
      <c r="K109" s="283"/>
    </row>
    <row r="110" spans="1:11">
      <c r="A110" s="180">
        <v>20405</v>
      </c>
      <c r="B110" s="180" t="str">
        <f>VLOOKUP(A110,[1]Sheet1!$A$2:$B$2626,2,0)</f>
        <v>法院</v>
      </c>
      <c r="C110" s="178">
        <v>0.168</v>
      </c>
      <c r="D110" s="283"/>
      <c r="E110" s="283"/>
      <c r="F110" s="283"/>
      <c r="G110" s="283"/>
      <c r="H110" s="283"/>
      <c r="I110" s="283"/>
      <c r="J110" s="283"/>
      <c r="K110" s="283"/>
    </row>
    <row r="111" spans="1:11">
      <c r="A111" s="749">
        <v>2040501</v>
      </c>
      <c r="B111" s="182" t="str">
        <f>VLOOKUP(A111,[1]Sheet1!$A$2:$B$2626,2,0)</f>
        <v>行政运行</v>
      </c>
      <c r="C111" s="205">
        <v>0.168</v>
      </c>
      <c r="D111" s="283"/>
      <c r="E111" s="283"/>
      <c r="F111" s="283"/>
      <c r="G111" s="283"/>
      <c r="H111" s="283"/>
      <c r="I111" s="283"/>
      <c r="J111" s="283"/>
      <c r="K111" s="283"/>
    </row>
    <row r="112" spans="1:11">
      <c r="A112" s="180">
        <v>20406</v>
      </c>
      <c r="B112" s="180" t="str">
        <f>VLOOKUP(A112,[1]Sheet1!$A$2:$B$2626,2,0)</f>
        <v>司法</v>
      </c>
      <c r="C112" s="178">
        <v>1968.884502</v>
      </c>
      <c r="D112" s="283"/>
      <c r="E112" s="283"/>
      <c r="F112" s="283"/>
      <c r="G112" s="283"/>
      <c r="H112" s="283"/>
      <c r="I112" s="283"/>
      <c r="J112" s="283"/>
      <c r="K112" s="283"/>
    </row>
    <row r="113" spans="1:11">
      <c r="A113" s="749">
        <v>2040601</v>
      </c>
      <c r="B113" s="182" t="str">
        <f>VLOOKUP(A113,[1]Sheet1!$A$2:$B$2626,2,0)</f>
        <v>行政运行</v>
      </c>
      <c r="C113" s="205">
        <v>1654.792754</v>
      </c>
      <c r="D113" s="283"/>
      <c r="E113" s="283"/>
      <c r="F113" s="283"/>
      <c r="G113" s="283"/>
      <c r="H113" s="283"/>
      <c r="I113" s="283"/>
      <c r="J113" s="283"/>
      <c r="K113" s="283"/>
    </row>
    <row r="114" spans="1:11">
      <c r="A114" s="749">
        <v>2040607</v>
      </c>
      <c r="B114" s="182" t="str">
        <f>VLOOKUP(A114,[1]Sheet1!$A$2:$B$2626,2,0)</f>
        <v>公共法律服务</v>
      </c>
      <c r="C114" s="205">
        <v>6.8</v>
      </c>
      <c r="D114" s="283"/>
      <c r="E114" s="283"/>
      <c r="F114" s="283"/>
      <c r="G114" s="283"/>
      <c r="H114" s="283"/>
      <c r="I114" s="283"/>
      <c r="J114" s="283"/>
      <c r="K114" s="283"/>
    </row>
    <row r="115" spans="1:11">
      <c r="A115" s="749">
        <v>2040610</v>
      </c>
      <c r="B115" s="182" t="str">
        <f>VLOOKUP(A115,[1]Sheet1!$A$2:$B$2626,2,0)</f>
        <v>社区矫正</v>
      </c>
      <c r="C115" s="205">
        <v>120</v>
      </c>
      <c r="D115" s="283"/>
      <c r="E115" s="283"/>
      <c r="F115" s="283"/>
      <c r="G115" s="283"/>
      <c r="H115" s="283"/>
      <c r="I115" s="283"/>
      <c r="J115" s="283"/>
      <c r="K115" s="283"/>
    </row>
    <row r="116" spans="1:11">
      <c r="A116" s="749">
        <v>2040650</v>
      </c>
      <c r="B116" s="182" t="str">
        <f>VLOOKUP(A116,[1]Sheet1!$A$2:$B$2626,2,0)</f>
        <v>事业运行</v>
      </c>
      <c r="C116" s="205">
        <v>142.414572</v>
      </c>
      <c r="D116" s="283"/>
      <c r="E116" s="283"/>
      <c r="F116" s="283"/>
      <c r="G116" s="283"/>
      <c r="H116" s="283"/>
      <c r="I116" s="283"/>
      <c r="J116" s="283"/>
      <c r="K116" s="283"/>
    </row>
    <row r="117" spans="1:11">
      <c r="A117" s="749">
        <v>2040699</v>
      </c>
      <c r="B117" s="182" t="str">
        <f>VLOOKUP(A117,[1]Sheet1!$A$2:$B$2626,2,0)</f>
        <v>其他司法支出</v>
      </c>
      <c r="C117" s="205">
        <v>44.877176</v>
      </c>
      <c r="D117" s="283"/>
      <c r="E117" s="283"/>
      <c r="F117" s="283"/>
      <c r="G117" s="283"/>
      <c r="H117" s="283"/>
      <c r="I117" s="283"/>
      <c r="J117" s="283"/>
      <c r="K117" s="283"/>
    </row>
    <row r="118" spans="1:11">
      <c r="A118" s="180">
        <v>20499</v>
      </c>
      <c r="B118" s="180" t="str">
        <f>VLOOKUP(A118,[1]Sheet1!$A$2:$B$2626,2,0)</f>
        <v>其他公共安全支出</v>
      </c>
      <c r="C118" s="178">
        <v>730.96993</v>
      </c>
      <c r="D118" s="283"/>
      <c r="E118" s="283"/>
      <c r="F118" s="283"/>
      <c r="G118" s="283"/>
      <c r="H118" s="283"/>
      <c r="I118" s="283"/>
      <c r="J118" s="283"/>
      <c r="K118" s="283"/>
    </row>
    <row r="119" spans="1:11">
      <c r="A119" s="749">
        <v>2049999</v>
      </c>
      <c r="B119" s="182" t="str">
        <f>VLOOKUP(A119,[1]Sheet1!$A$2:$B$2626,2,0)</f>
        <v>其他公共安全支出</v>
      </c>
      <c r="C119" s="205">
        <v>730.96993</v>
      </c>
      <c r="D119" s="283"/>
      <c r="E119" s="283"/>
      <c r="F119" s="283"/>
      <c r="G119" s="283"/>
      <c r="H119" s="283"/>
      <c r="I119" s="283"/>
      <c r="J119" s="283"/>
      <c r="K119" s="283"/>
    </row>
    <row r="120" spans="1:11">
      <c r="A120" s="177">
        <v>205</v>
      </c>
      <c r="B120" s="177" t="str">
        <f>VLOOKUP(A120,[1]Sheet1!$A$2:$B$2626,2,0)</f>
        <v>教育支出</v>
      </c>
      <c r="C120" s="178">
        <v>141326.245635</v>
      </c>
      <c r="D120" s="283"/>
      <c r="E120" s="283"/>
      <c r="F120" s="283"/>
      <c r="G120" s="283"/>
      <c r="H120" s="283"/>
      <c r="I120" s="283"/>
      <c r="J120" s="283"/>
      <c r="K120" s="283"/>
    </row>
    <row r="121" spans="1:11">
      <c r="A121" s="180">
        <v>20501</v>
      </c>
      <c r="B121" s="180" t="str">
        <f>VLOOKUP(A121,[1]Sheet1!$A$2:$B$2626,2,0)</f>
        <v>教育管理事务</v>
      </c>
      <c r="C121" s="178">
        <v>1306.032927</v>
      </c>
      <c r="D121" s="283"/>
      <c r="E121" s="283"/>
      <c r="F121" s="283"/>
      <c r="G121" s="283"/>
      <c r="H121" s="283"/>
      <c r="I121" s="283"/>
      <c r="J121" s="283"/>
      <c r="K121" s="283"/>
    </row>
    <row r="122" spans="1:11">
      <c r="A122" s="749">
        <v>2050101</v>
      </c>
      <c r="B122" s="182" t="str">
        <f>VLOOKUP(A122,[1]Sheet1!$A$2:$B$2626,2,0)</f>
        <v>行政运行</v>
      </c>
      <c r="C122" s="205">
        <v>378.155429</v>
      </c>
      <c r="D122" s="283"/>
      <c r="E122" s="283"/>
      <c r="F122" s="283"/>
      <c r="G122" s="283"/>
      <c r="H122" s="283"/>
      <c r="I122" s="283"/>
      <c r="J122" s="283"/>
      <c r="K122" s="283"/>
    </row>
    <row r="123" spans="1:11">
      <c r="A123" s="749">
        <v>2050199</v>
      </c>
      <c r="B123" s="182" t="str">
        <f>VLOOKUP(A123,[1]Sheet1!$A$2:$B$2626,2,0)</f>
        <v>其他教育管理事务支出</v>
      </c>
      <c r="C123" s="205">
        <v>927.877498</v>
      </c>
      <c r="D123" s="283"/>
      <c r="E123" s="283"/>
      <c r="F123" s="283"/>
      <c r="G123" s="283"/>
      <c r="H123" s="283"/>
      <c r="I123" s="283"/>
      <c r="J123" s="283"/>
      <c r="K123" s="283"/>
    </row>
    <row r="124" spans="1:11">
      <c r="A124" s="180">
        <v>20502</v>
      </c>
      <c r="B124" s="180" t="str">
        <f>VLOOKUP(A124,[1]Sheet1!$A$2:$B$2626,2,0)</f>
        <v>普通教育</v>
      </c>
      <c r="C124" s="178">
        <v>125627.669649</v>
      </c>
      <c r="D124" s="283"/>
      <c r="E124" s="283"/>
      <c r="F124" s="283"/>
      <c r="G124" s="283"/>
      <c r="H124" s="283"/>
      <c r="I124" s="283"/>
      <c r="J124" s="283"/>
      <c r="K124" s="283"/>
    </row>
    <row r="125" spans="1:11">
      <c r="A125" s="749">
        <v>2050201</v>
      </c>
      <c r="B125" s="182" t="str">
        <f>VLOOKUP(A125,[1]Sheet1!$A$2:$B$2626,2,0)</f>
        <v>学前教育</v>
      </c>
      <c r="C125" s="205">
        <v>3895</v>
      </c>
      <c r="D125" s="283"/>
      <c r="E125" s="283"/>
      <c r="F125" s="283"/>
      <c r="G125" s="283"/>
      <c r="H125" s="283"/>
      <c r="I125" s="283"/>
      <c r="J125" s="283"/>
      <c r="K125" s="283"/>
    </row>
    <row r="126" spans="1:11">
      <c r="A126" s="749">
        <v>2050202</v>
      </c>
      <c r="B126" s="182" t="str">
        <f>VLOOKUP(A126,[1]Sheet1!$A$2:$B$2626,2,0)</f>
        <v>小学教育</v>
      </c>
      <c r="C126" s="205">
        <v>63562</v>
      </c>
      <c r="D126" s="283"/>
      <c r="E126" s="283"/>
      <c r="F126" s="283"/>
      <c r="G126" s="283"/>
      <c r="H126" s="283"/>
      <c r="I126" s="283"/>
      <c r="J126" s="283"/>
      <c r="K126" s="283"/>
    </row>
    <row r="127" spans="1:11">
      <c r="A127" s="749">
        <v>2050203</v>
      </c>
      <c r="B127" s="182" t="str">
        <f>VLOOKUP(A127,[1]Sheet1!$A$2:$B$2626,2,0)</f>
        <v>初中教育</v>
      </c>
      <c r="C127" s="205">
        <v>39609</v>
      </c>
      <c r="D127" s="283"/>
      <c r="E127" s="283"/>
      <c r="F127" s="283"/>
      <c r="G127" s="283"/>
      <c r="H127" s="283"/>
      <c r="I127" s="283"/>
      <c r="J127" s="283"/>
      <c r="K127" s="283"/>
    </row>
    <row r="128" spans="1:11">
      <c r="A128" s="749">
        <v>2050204</v>
      </c>
      <c r="B128" s="182" t="str">
        <f>VLOOKUP(A128,[1]Sheet1!$A$2:$B$2626,2,0)</f>
        <v>高中教育</v>
      </c>
      <c r="C128" s="205">
        <v>18062.039933</v>
      </c>
      <c r="D128" s="283"/>
      <c r="E128" s="283"/>
      <c r="F128" s="283"/>
      <c r="G128" s="283"/>
      <c r="H128" s="283"/>
      <c r="I128" s="283"/>
      <c r="J128" s="283"/>
      <c r="K128" s="283"/>
    </row>
    <row r="129" spans="1:11">
      <c r="A129" s="749">
        <v>2050299</v>
      </c>
      <c r="B129" s="182" t="str">
        <f>VLOOKUP(A129,[1]Sheet1!$A$2:$B$2626,2,0)</f>
        <v>其他普通教育支出</v>
      </c>
      <c r="C129" s="205">
        <v>499.629716</v>
      </c>
      <c r="D129" s="283"/>
      <c r="E129" s="283"/>
      <c r="F129" s="283"/>
      <c r="G129" s="283"/>
      <c r="H129" s="283"/>
      <c r="I129" s="283"/>
      <c r="J129" s="283"/>
      <c r="K129" s="283"/>
    </row>
    <row r="130" spans="1:11">
      <c r="A130" s="180">
        <v>20503</v>
      </c>
      <c r="B130" s="180" t="str">
        <f>VLOOKUP(A130,[1]Sheet1!$A$2:$B$2626,2,0)</f>
        <v>职业教育</v>
      </c>
      <c r="C130" s="178">
        <v>7578.448</v>
      </c>
      <c r="D130" s="283"/>
      <c r="E130" s="283"/>
      <c r="F130" s="283"/>
      <c r="G130" s="283"/>
      <c r="H130" s="283"/>
      <c r="I130" s="283"/>
      <c r="J130" s="283"/>
      <c r="K130" s="283"/>
    </row>
    <row r="131" spans="1:11">
      <c r="A131" s="749">
        <v>2050302</v>
      </c>
      <c r="B131" s="182" t="str">
        <f>VLOOKUP(A131,[1]Sheet1!$A$2:$B$2626,2,0)</f>
        <v>中等职业教育</v>
      </c>
      <c r="C131" s="205">
        <v>7479</v>
      </c>
      <c r="D131" s="283"/>
      <c r="E131" s="283"/>
      <c r="F131" s="283"/>
      <c r="G131" s="283"/>
      <c r="H131" s="283"/>
      <c r="I131" s="283"/>
      <c r="J131" s="283"/>
      <c r="K131" s="283"/>
    </row>
    <row r="132" spans="1:11">
      <c r="A132" s="749">
        <v>2050303</v>
      </c>
      <c r="B132" s="182" t="str">
        <f>VLOOKUP(A132,[1]Sheet1!$A$2:$B$2626,2,0)</f>
        <v>技校教育</v>
      </c>
      <c r="C132" s="205">
        <v>99.448</v>
      </c>
      <c r="D132" s="283"/>
      <c r="E132" s="283"/>
      <c r="F132" s="283"/>
      <c r="G132" s="283"/>
      <c r="H132" s="283"/>
      <c r="I132" s="283"/>
      <c r="J132" s="283"/>
      <c r="K132" s="283"/>
    </row>
    <row r="133" spans="1:11">
      <c r="A133" s="180">
        <v>20507</v>
      </c>
      <c r="B133" s="180" t="str">
        <f>VLOOKUP(A133,[1]Sheet1!$A$2:$B$2626,2,0)</f>
        <v>特殊教育</v>
      </c>
      <c r="C133" s="178">
        <v>372.584811</v>
      </c>
      <c r="D133" s="283"/>
      <c r="E133" s="283"/>
      <c r="F133" s="283"/>
      <c r="G133" s="283"/>
      <c r="H133" s="283"/>
      <c r="I133" s="283"/>
      <c r="J133" s="283"/>
      <c r="K133" s="283"/>
    </row>
    <row r="134" spans="1:11">
      <c r="A134" s="749">
        <v>2050701</v>
      </c>
      <c r="B134" s="182" t="str">
        <f>VLOOKUP(A134,[1]Sheet1!$A$2:$B$2626,2,0)</f>
        <v>特殊学校教育</v>
      </c>
      <c r="C134" s="205">
        <v>372.584811</v>
      </c>
      <c r="D134" s="283"/>
      <c r="E134" s="283"/>
      <c r="F134" s="283"/>
      <c r="G134" s="283"/>
      <c r="H134" s="283"/>
      <c r="I134" s="283"/>
      <c r="J134" s="283"/>
      <c r="K134" s="283"/>
    </row>
    <row r="135" spans="1:11">
      <c r="A135" s="180">
        <v>20508</v>
      </c>
      <c r="B135" s="180" t="str">
        <f>VLOOKUP(A135,[1]Sheet1!$A$2:$B$2626,2,0)</f>
        <v>进修及培训</v>
      </c>
      <c r="C135" s="178">
        <v>5941.179467</v>
      </c>
      <c r="D135" s="283"/>
      <c r="E135" s="283"/>
      <c r="F135" s="283"/>
      <c r="G135" s="283"/>
      <c r="H135" s="283"/>
      <c r="I135" s="283"/>
      <c r="J135" s="283"/>
      <c r="K135" s="283"/>
    </row>
    <row r="136" spans="1:11">
      <c r="A136" s="749">
        <v>2050801</v>
      </c>
      <c r="B136" s="182" t="str">
        <f>VLOOKUP(A136,[1]Sheet1!$A$2:$B$2626,2,0)</f>
        <v>教师进修</v>
      </c>
      <c r="C136" s="205">
        <v>1495.179467</v>
      </c>
      <c r="D136" s="283"/>
      <c r="E136" s="283"/>
      <c r="F136" s="283"/>
      <c r="G136" s="283"/>
      <c r="H136" s="283"/>
      <c r="I136" s="283"/>
      <c r="J136" s="283"/>
      <c r="K136" s="283"/>
    </row>
    <row r="137" spans="1:11">
      <c r="A137" s="749">
        <v>2050802</v>
      </c>
      <c r="B137" s="182" t="str">
        <f>VLOOKUP(A137,[1]Sheet1!$A$2:$B$2626,2,0)</f>
        <v>干部教育</v>
      </c>
      <c r="C137" s="205">
        <v>4446</v>
      </c>
      <c r="D137" s="283"/>
      <c r="E137" s="283"/>
      <c r="F137" s="283"/>
      <c r="G137" s="283"/>
      <c r="H137" s="283"/>
      <c r="I137" s="283"/>
      <c r="J137" s="283"/>
      <c r="K137" s="283"/>
    </row>
    <row r="138" spans="1:11">
      <c r="A138" s="180">
        <v>20599</v>
      </c>
      <c r="B138" s="180" t="str">
        <f>VLOOKUP(A138,[1]Sheet1!$A$2:$B$2626,2,0)</f>
        <v>其他教育支出</v>
      </c>
      <c r="C138" s="178">
        <v>500.330781</v>
      </c>
      <c r="D138" s="283"/>
      <c r="E138" s="283"/>
      <c r="F138" s="283"/>
      <c r="G138" s="283"/>
      <c r="H138" s="283"/>
      <c r="I138" s="283"/>
      <c r="J138" s="283"/>
      <c r="K138" s="283"/>
    </row>
    <row r="139" spans="1:11">
      <c r="A139" s="749">
        <v>2059999</v>
      </c>
      <c r="B139" s="182" t="str">
        <f>VLOOKUP(A139,[1]Sheet1!$A$2:$B$2626,2,0)</f>
        <v>其他教育支出</v>
      </c>
      <c r="C139" s="205">
        <v>500.330781</v>
      </c>
      <c r="D139" s="283"/>
      <c r="E139" s="283"/>
      <c r="F139" s="283"/>
      <c r="G139" s="283"/>
      <c r="H139" s="283"/>
      <c r="I139" s="283"/>
      <c r="J139" s="283"/>
      <c r="K139" s="283"/>
    </row>
    <row r="140" spans="1:11">
      <c r="A140" s="177">
        <v>206</v>
      </c>
      <c r="B140" s="177" t="str">
        <f>VLOOKUP(A140,[1]Sheet1!$A$2:$B$2626,2,0)</f>
        <v>科学技术支出</v>
      </c>
      <c r="C140" s="178">
        <v>1894.45862</v>
      </c>
      <c r="D140" s="283"/>
      <c r="E140" s="283"/>
      <c r="F140" s="283"/>
      <c r="G140" s="283"/>
      <c r="H140" s="283"/>
      <c r="I140" s="283"/>
      <c r="J140" s="283"/>
      <c r="K140" s="283"/>
    </row>
    <row r="141" spans="1:11">
      <c r="A141" s="180">
        <v>20601</v>
      </c>
      <c r="B141" s="180" t="str">
        <f>VLOOKUP(A141,[1]Sheet1!$A$2:$B$2626,2,0)</f>
        <v>科学技术管理事务</v>
      </c>
      <c r="C141" s="178">
        <v>132.520313</v>
      </c>
      <c r="D141" s="283"/>
      <c r="E141" s="283"/>
      <c r="F141" s="283"/>
      <c r="G141" s="283"/>
      <c r="H141" s="283"/>
      <c r="I141" s="283"/>
      <c r="J141" s="283"/>
      <c r="K141" s="283"/>
    </row>
    <row r="142" spans="1:11">
      <c r="A142" s="749">
        <v>2060101</v>
      </c>
      <c r="B142" s="182" t="str">
        <f>VLOOKUP(A142,[1]Sheet1!$A$2:$B$2626,2,0)</f>
        <v>行政运行</v>
      </c>
      <c r="C142" s="205">
        <v>112.520313</v>
      </c>
      <c r="D142" s="283"/>
      <c r="E142" s="283"/>
      <c r="F142" s="283"/>
      <c r="G142" s="283"/>
      <c r="H142" s="283"/>
      <c r="I142" s="283"/>
      <c r="J142" s="283"/>
      <c r="K142" s="283"/>
    </row>
    <row r="143" spans="1:11">
      <c r="A143" s="749">
        <v>2060199</v>
      </c>
      <c r="B143" s="182" t="str">
        <f>VLOOKUP(A143,[1]Sheet1!$A$2:$B$2626,2,0)</f>
        <v>其他科学技术管理事务支出</v>
      </c>
      <c r="C143" s="205">
        <v>20</v>
      </c>
      <c r="D143" s="283"/>
      <c r="E143" s="283"/>
      <c r="F143" s="283"/>
      <c r="G143" s="283"/>
      <c r="H143" s="283"/>
      <c r="I143" s="283"/>
      <c r="J143" s="283"/>
      <c r="K143" s="283"/>
    </row>
    <row r="144" spans="1:11">
      <c r="A144" s="180">
        <v>20604</v>
      </c>
      <c r="B144" s="180" t="str">
        <f>VLOOKUP(A144,[1]Sheet1!$A$2:$B$2626,2,0)</f>
        <v>技术研究与开发</v>
      </c>
      <c r="C144" s="178">
        <v>39.8789</v>
      </c>
      <c r="D144" s="283"/>
      <c r="E144" s="283"/>
      <c r="F144" s="283"/>
      <c r="G144" s="283"/>
      <c r="H144" s="283"/>
      <c r="I144" s="283"/>
      <c r="J144" s="283"/>
      <c r="K144" s="283"/>
    </row>
    <row r="145" spans="1:11">
      <c r="A145" s="749">
        <v>2060404</v>
      </c>
      <c r="B145" s="182" t="str">
        <f>VLOOKUP(A145,[1]Sheet1!$A$2:$B$2626,2,0)</f>
        <v>科技成果转化与扩散</v>
      </c>
      <c r="C145" s="205">
        <v>16.8789</v>
      </c>
      <c r="D145" s="283"/>
      <c r="E145" s="283"/>
      <c r="F145" s="283"/>
      <c r="G145" s="283"/>
      <c r="H145" s="283"/>
      <c r="I145" s="283"/>
      <c r="J145" s="283"/>
      <c r="K145" s="283"/>
    </row>
    <row r="146" spans="1:11">
      <c r="A146" s="749">
        <v>2060499</v>
      </c>
      <c r="B146" s="182" t="str">
        <f>VLOOKUP(A146,[1]Sheet1!$A$2:$B$2626,2,0)</f>
        <v>其他技术研究与开发支出</v>
      </c>
      <c r="C146" s="205">
        <v>23</v>
      </c>
      <c r="D146" s="283"/>
      <c r="E146" s="283"/>
      <c r="F146" s="283"/>
      <c r="G146" s="283"/>
      <c r="H146" s="283"/>
      <c r="I146" s="283"/>
      <c r="J146" s="283"/>
      <c r="K146" s="283"/>
    </row>
    <row r="147" spans="1:11">
      <c r="A147" s="180">
        <v>20607</v>
      </c>
      <c r="B147" s="180" t="str">
        <f>VLOOKUP(A147,[1]Sheet1!$A$2:$B$2626,2,0)</f>
        <v>科学技术普及</v>
      </c>
      <c r="C147" s="178">
        <v>184.231908</v>
      </c>
      <c r="D147" s="283"/>
      <c r="E147" s="283"/>
      <c r="F147" s="283"/>
      <c r="G147" s="283"/>
      <c r="H147" s="283"/>
      <c r="I147" s="283"/>
      <c r="J147" s="283"/>
      <c r="K147" s="283"/>
    </row>
    <row r="148" spans="1:11">
      <c r="A148" s="749">
        <v>2060701</v>
      </c>
      <c r="B148" s="182" t="str">
        <f>VLOOKUP(A148,[1]Sheet1!$A$2:$B$2626,2,0)</f>
        <v>机构运行</v>
      </c>
      <c r="C148" s="205">
        <v>120.857266</v>
      </c>
      <c r="D148" s="283"/>
      <c r="E148" s="283"/>
      <c r="F148" s="283"/>
      <c r="G148" s="283"/>
      <c r="H148" s="283"/>
      <c r="I148" s="283"/>
      <c r="J148" s="283"/>
      <c r="K148" s="283"/>
    </row>
    <row r="149" spans="1:11">
      <c r="A149" s="749">
        <v>2060702</v>
      </c>
      <c r="B149" s="182" t="str">
        <f>VLOOKUP(A149,[1]Sheet1!$A$2:$B$2626,2,0)</f>
        <v>科普活动</v>
      </c>
      <c r="C149" s="205">
        <v>11</v>
      </c>
      <c r="D149" s="283"/>
      <c r="E149" s="283"/>
      <c r="F149" s="283"/>
      <c r="G149" s="283"/>
      <c r="H149" s="283"/>
      <c r="I149" s="283"/>
      <c r="J149" s="283"/>
      <c r="K149" s="283"/>
    </row>
    <row r="150" spans="1:11">
      <c r="A150" s="749">
        <v>2060703</v>
      </c>
      <c r="B150" s="182" t="str">
        <f>VLOOKUP(A150,[1]Sheet1!$A$2:$B$2626,2,0)</f>
        <v>青少年科技活动</v>
      </c>
      <c r="C150" s="205">
        <v>45.374642</v>
      </c>
      <c r="D150" s="283"/>
      <c r="E150" s="283"/>
      <c r="F150" s="283"/>
      <c r="G150" s="283"/>
      <c r="H150" s="283"/>
      <c r="I150" s="283"/>
      <c r="J150" s="283"/>
      <c r="K150" s="283"/>
    </row>
    <row r="151" spans="1:11">
      <c r="A151" s="749">
        <v>2060799</v>
      </c>
      <c r="B151" s="182" t="str">
        <f>VLOOKUP(A151,[1]Sheet1!$A$2:$B$2626,2,0)</f>
        <v>其他科学技术普及支出</v>
      </c>
      <c r="C151" s="205">
        <v>7</v>
      </c>
      <c r="D151" s="283"/>
      <c r="E151" s="283"/>
      <c r="F151" s="283"/>
      <c r="G151" s="283"/>
      <c r="H151" s="283"/>
      <c r="I151" s="283"/>
      <c r="J151" s="283"/>
      <c r="K151" s="283"/>
    </row>
    <row r="152" spans="1:11">
      <c r="A152" s="180">
        <v>20609</v>
      </c>
      <c r="B152" s="180" t="str">
        <f>VLOOKUP(A152,[1]Sheet1!$A$2:$B$2626,2,0)</f>
        <v>科技重大项目</v>
      </c>
      <c r="C152" s="178">
        <v>1143.6575</v>
      </c>
      <c r="D152" s="283"/>
      <c r="E152" s="283"/>
      <c r="F152" s="283"/>
      <c r="G152" s="283"/>
      <c r="H152" s="283"/>
      <c r="I152" s="283"/>
      <c r="J152" s="283"/>
      <c r="K152" s="283"/>
    </row>
    <row r="153" spans="1:11">
      <c r="A153" s="749">
        <v>2060902</v>
      </c>
      <c r="B153" s="182" t="str">
        <f>VLOOKUP(A153,[1]Sheet1!$A$2:$B$2626,2,0)</f>
        <v>重点研发计划</v>
      </c>
      <c r="C153" s="205">
        <v>1143.6575</v>
      </c>
      <c r="D153" s="283"/>
      <c r="E153" s="283"/>
      <c r="F153" s="283"/>
      <c r="G153" s="283"/>
      <c r="H153" s="283"/>
      <c r="I153" s="283"/>
      <c r="J153" s="283"/>
      <c r="K153" s="283"/>
    </row>
    <row r="154" spans="1:11">
      <c r="A154" s="180">
        <v>20699</v>
      </c>
      <c r="B154" s="180" t="str">
        <f>VLOOKUP(A154,[1]Sheet1!$A$2:$B$2626,2,0)</f>
        <v>其他科学技术支出</v>
      </c>
      <c r="C154" s="178">
        <v>394.169999</v>
      </c>
      <c r="D154" s="283"/>
      <c r="E154" s="283"/>
      <c r="F154" s="283"/>
      <c r="G154" s="283"/>
      <c r="H154" s="283"/>
      <c r="I154" s="283"/>
      <c r="J154" s="283"/>
      <c r="K154" s="283"/>
    </row>
    <row r="155" spans="1:11">
      <c r="A155" s="749">
        <v>2069901</v>
      </c>
      <c r="B155" s="182" t="str">
        <f>VLOOKUP(A155,[1]Sheet1!$A$2:$B$2626,2,0)</f>
        <v>科技奖励</v>
      </c>
      <c r="C155" s="205">
        <v>87.659799</v>
      </c>
      <c r="D155" s="283"/>
      <c r="E155" s="283"/>
      <c r="F155" s="283"/>
      <c r="G155" s="283"/>
      <c r="H155" s="283"/>
      <c r="I155" s="283"/>
      <c r="J155" s="283"/>
      <c r="K155" s="283"/>
    </row>
    <row r="156" spans="1:11">
      <c r="A156" s="749">
        <v>2069999</v>
      </c>
      <c r="B156" s="182" t="str">
        <f>VLOOKUP(A156,[1]Sheet1!$A$2:$B$2626,2,0)</f>
        <v>其他科学技术支出</v>
      </c>
      <c r="C156" s="205">
        <v>306.5102</v>
      </c>
      <c r="D156" s="283"/>
      <c r="E156" s="283"/>
      <c r="F156" s="283"/>
      <c r="G156" s="283"/>
      <c r="H156" s="283"/>
      <c r="I156" s="283"/>
      <c r="J156" s="283"/>
      <c r="K156" s="283"/>
    </row>
    <row r="157" spans="1:11">
      <c r="A157" s="177">
        <v>207</v>
      </c>
      <c r="B157" s="177" t="str">
        <f>VLOOKUP(A157,[1]Sheet1!$A$2:$B$2626,2,0)</f>
        <v>文化旅游体育与传媒支出</v>
      </c>
      <c r="C157" s="178">
        <v>8886.880895</v>
      </c>
      <c r="D157" s="283"/>
      <c r="E157" s="283"/>
      <c r="F157" s="283"/>
      <c r="G157" s="283"/>
      <c r="H157" s="283"/>
      <c r="I157" s="283"/>
      <c r="J157" s="283"/>
      <c r="K157" s="283"/>
    </row>
    <row r="158" spans="1:11">
      <c r="A158" s="180">
        <v>20701</v>
      </c>
      <c r="B158" s="180" t="str">
        <f>VLOOKUP(A158,[1]Sheet1!$A$2:$B$2626,2,0)</f>
        <v>文化和旅游</v>
      </c>
      <c r="C158" s="178">
        <v>6454.18607</v>
      </c>
      <c r="D158" s="283"/>
      <c r="E158" s="283"/>
      <c r="F158" s="283"/>
      <c r="G158" s="283"/>
      <c r="H158" s="283"/>
      <c r="I158" s="283"/>
      <c r="J158" s="283"/>
      <c r="K158" s="283"/>
    </row>
    <row r="159" spans="1:11">
      <c r="A159" s="749">
        <v>2070101</v>
      </c>
      <c r="B159" s="182" t="str">
        <f>VLOOKUP(A159,[1]Sheet1!$A$2:$B$2626,2,0)</f>
        <v>行政运行</v>
      </c>
      <c r="C159" s="205">
        <v>505.2451</v>
      </c>
      <c r="D159" s="283"/>
      <c r="E159" s="283"/>
      <c r="F159" s="283"/>
      <c r="G159" s="283"/>
      <c r="H159" s="283"/>
      <c r="I159" s="283"/>
      <c r="J159" s="283"/>
      <c r="K159" s="283"/>
    </row>
    <row r="160" spans="1:11">
      <c r="A160" s="749">
        <v>2070104</v>
      </c>
      <c r="B160" s="182" t="str">
        <f>VLOOKUP(A160,[1]Sheet1!$A$2:$B$2626,2,0)</f>
        <v>图书馆</v>
      </c>
      <c r="C160" s="205">
        <v>143.114694</v>
      </c>
      <c r="D160" s="283"/>
      <c r="E160" s="283"/>
      <c r="F160" s="283"/>
      <c r="G160" s="283"/>
      <c r="H160" s="283"/>
      <c r="I160" s="283"/>
      <c r="J160" s="283"/>
      <c r="K160" s="283"/>
    </row>
    <row r="161" spans="1:11">
      <c r="A161" s="749">
        <v>2070109</v>
      </c>
      <c r="B161" s="182" t="str">
        <f>VLOOKUP(A161,[1]Sheet1!$A$2:$B$2626,2,0)</f>
        <v>群众文化</v>
      </c>
      <c r="C161" s="205">
        <v>417.569551</v>
      </c>
      <c r="D161" s="283"/>
      <c r="E161" s="283"/>
      <c r="F161" s="283"/>
      <c r="G161" s="283"/>
      <c r="H161" s="283"/>
      <c r="I161" s="283"/>
      <c r="J161" s="283"/>
      <c r="K161" s="283"/>
    </row>
    <row r="162" spans="1:11">
      <c r="A162" s="749">
        <v>2070111</v>
      </c>
      <c r="B162" s="182" t="str">
        <f>VLOOKUP(A162,[1]Sheet1!$A$2:$B$2626,2,0)</f>
        <v>文化创作与保护</v>
      </c>
      <c r="C162" s="205">
        <v>181.598879</v>
      </c>
      <c r="D162" s="283"/>
      <c r="E162" s="283"/>
      <c r="F162" s="283"/>
      <c r="G162" s="283"/>
      <c r="H162" s="283"/>
      <c r="I162" s="283"/>
      <c r="J162" s="283"/>
      <c r="K162" s="283"/>
    </row>
    <row r="163" spans="1:11">
      <c r="A163" s="749">
        <v>2070112</v>
      </c>
      <c r="B163" s="182" t="str">
        <f>VLOOKUP(A163,[1]Sheet1!$A$2:$B$2626,2,0)</f>
        <v>文化和旅游市场管理</v>
      </c>
      <c r="C163" s="205">
        <v>2450</v>
      </c>
      <c r="D163" s="283"/>
      <c r="E163" s="283"/>
      <c r="F163" s="283"/>
      <c r="G163" s="283"/>
      <c r="H163" s="283"/>
      <c r="I163" s="283"/>
      <c r="J163" s="283"/>
      <c r="K163" s="283"/>
    </row>
    <row r="164" spans="1:11">
      <c r="A164" s="749">
        <v>2070113</v>
      </c>
      <c r="B164" s="182" t="str">
        <f>VLOOKUP(A164,[1]Sheet1!$A$2:$B$2626,2,0)</f>
        <v>旅游宣传</v>
      </c>
      <c r="C164" s="205">
        <v>749.810654</v>
      </c>
      <c r="D164" s="283"/>
      <c r="E164" s="283"/>
      <c r="F164" s="283"/>
      <c r="G164" s="283"/>
      <c r="H164" s="283"/>
      <c r="I164" s="283"/>
      <c r="J164" s="283"/>
      <c r="K164" s="283"/>
    </row>
    <row r="165" spans="1:11">
      <c r="A165" s="749">
        <v>2070114</v>
      </c>
      <c r="B165" s="182" t="str">
        <f>VLOOKUP(A165,[1]Sheet1!$A$2:$B$2626,2,0)</f>
        <v>文化和旅游管理事务</v>
      </c>
      <c r="C165" s="205">
        <v>106.578071</v>
      </c>
      <c r="D165" s="283"/>
      <c r="E165" s="283"/>
      <c r="F165" s="283"/>
      <c r="G165" s="283"/>
      <c r="H165" s="283"/>
      <c r="I165" s="283"/>
      <c r="J165" s="283"/>
      <c r="K165" s="283"/>
    </row>
    <row r="166" spans="1:11">
      <c r="A166" s="749">
        <v>2070199</v>
      </c>
      <c r="B166" s="182" t="str">
        <f>VLOOKUP(A166,[1]Sheet1!$A$2:$B$2626,2,0)</f>
        <v>其他文化和旅游支出</v>
      </c>
      <c r="C166" s="205">
        <v>1900.269121</v>
      </c>
      <c r="D166" s="283"/>
      <c r="E166" s="283"/>
      <c r="F166" s="283"/>
      <c r="G166" s="283"/>
      <c r="H166" s="283"/>
      <c r="I166" s="283"/>
      <c r="J166" s="283"/>
      <c r="K166" s="283"/>
    </row>
    <row r="167" spans="1:11">
      <c r="A167" s="180">
        <v>20702</v>
      </c>
      <c r="B167" s="180" t="str">
        <f>VLOOKUP(A167,[1]Sheet1!$A$2:$B$2626,2,0)</f>
        <v>文物</v>
      </c>
      <c r="C167" s="178">
        <v>140.956076</v>
      </c>
      <c r="D167" s="283"/>
      <c r="E167" s="283"/>
      <c r="F167" s="283"/>
      <c r="G167" s="283"/>
      <c r="H167" s="283"/>
      <c r="I167" s="283"/>
      <c r="J167" s="283"/>
      <c r="K167" s="283"/>
    </row>
    <row r="168" spans="1:11">
      <c r="A168" s="749">
        <v>2070204</v>
      </c>
      <c r="B168" s="182" t="str">
        <f>VLOOKUP(A168,[1]Sheet1!$A$2:$B$2626,2,0)</f>
        <v>文物保护</v>
      </c>
      <c r="C168" s="205">
        <v>140.956076</v>
      </c>
      <c r="D168" s="283"/>
      <c r="E168" s="283"/>
      <c r="F168" s="283"/>
      <c r="G168" s="283"/>
      <c r="H168" s="283"/>
      <c r="I168" s="283"/>
      <c r="J168" s="283"/>
      <c r="K168" s="283"/>
    </row>
    <row r="169" spans="1:11">
      <c r="A169" s="180">
        <v>20703</v>
      </c>
      <c r="B169" s="180" t="str">
        <f>VLOOKUP(A169,[1]Sheet1!$A$2:$B$2626,2,0)</f>
        <v>体育</v>
      </c>
      <c r="C169" s="178">
        <v>397.452852</v>
      </c>
      <c r="D169" s="283"/>
      <c r="E169" s="283"/>
      <c r="F169" s="283"/>
      <c r="G169" s="283"/>
      <c r="H169" s="283"/>
      <c r="I169" s="283"/>
      <c r="J169" s="283"/>
      <c r="K169" s="283"/>
    </row>
    <row r="170" spans="1:11">
      <c r="A170" s="749">
        <v>2070307</v>
      </c>
      <c r="B170" s="182" t="str">
        <f>VLOOKUP(A170,[1]Sheet1!$A$2:$B$2626,2,0)</f>
        <v>体育场馆</v>
      </c>
      <c r="C170" s="205">
        <v>258</v>
      </c>
      <c r="D170" s="283"/>
      <c r="E170" s="283"/>
      <c r="F170" s="283"/>
      <c r="G170" s="283"/>
      <c r="H170" s="283"/>
      <c r="I170" s="283"/>
      <c r="J170" s="283"/>
      <c r="K170" s="283"/>
    </row>
    <row r="171" spans="1:11">
      <c r="A171" s="749">
        <v>2070308</v>
      </c>
      <c r="B171" s="182" t="str">
        <f>VLOOKUP(A171,[1]Sheet1!$A$2:$B$2626,2,0)</f>
        <v>群众体育</v>
      </c>
      <c r="C171" s="205">
        <v>106.452852</v>
      </c>
      <c r="D171" s="283"/>
      <c r="E171" s="283"/>
      <c r="F171" s="283"/>
      <c r="G171" s="283"/>
      <c r="H171" s="283"/>
      <c r="I171" s="283"/>
      <c r="J171" s="283"/>
      <c r="K171" s="283"/>
    </row>
    <row r="172" spans="1:11">
      <c r="A172" s="749">
        <v>2070399</v>
      </c>
      <c r="B172" s="182" t="str">
        <f>VLOOKUP(A172,[1]Sheet1!$A$2:$B$2626,2,0)</f>
        <v>其他体育支出</v>
      </c>
      <c r="C172" s="205">
        <v>33</v>
      </c>
      <c r="D172" s="283"/>
      <c r="E172" s="283"/>
      <c r="F172" s="283"/>
      <c r="G172" s="283"/>
      <c r="H172" s="283"/>
      <c r="I172" s="283"/>
      <c r="J172" s="283"/>
      <c r="K172" s="283"/>
    </row>
    <row r="173" spans="1:11">
      <c r="A173" s="180">
        <v>20706</v>
      </c>
      <c r="B173" s="180" t="str">
        <f>VLOOKUP(A173,[1]Sheet1!$A$2:$B$2626,2,0)</f>
        <v>新闻出版电影</v>
      </c>
      <c r="C173" s="178">
        <v>1425.695897</v>
      </c>
      <c r="D173" s="283"/>
      <c r="E173" s="283"/>
      <c r="F173" s="283"/>
      <c r="G173" s="283"/>
      <c r="H173" s="283"/>
      <c r="I173" s="283"/>
      <c r="J173" s="283"/>
      <c r="K173" s="283"/>
    </row>
    <row r="174" spans="1:11">
      <c r="A174" s="749">
        <v>2070604</v>
      </c>
      <c r="B174" s="182" t="str">
        <f>VLOOKUP(A174,[1]Sheet1!$A$2:$B$2626,2,0)</f>
        <v>新闻通讯</v>
      </c>
      <c r="C174" s="205">
        <v>1331.695897</v>
      </c>
      <c r="D174" s="283"/>
      <c r="E174" s="283"/>
      <c r="F174" s="283"/>
      <c r="G174" s="283"/>
      <c r="H174" s="283"/>
      <c r="I174" s="283"/>
      <c r="J174" s="283"/>
      <c r="K174" s="283"/>
    </row>
    <row r="175" spans="1:11">
      <c r="A175" s="749">
        <v>2070605</v>
      </c>
      <c r="B175" s="182" t="str">
        <f>VLOOKUP(A175,[1]Sheet1!$A$2:$B$2626,2,0)</f>
        <v>出版发行</v>
      </c>
      <c r="C175" s="205">
        <v>43</v>
      </c>
      <c r="D175" s="283"/>
      <c r="E175" s="283"/>
      <c r="F175" s="283"/>
      <c r="G175" s="283"/>
      <c r="H175" s="283"/>
      <c r="I175" s="283"/>
      <c r="J175" s="283"/>
      <c r="K175" s="283"/>
    </row>
    <row r="176" spans="1:11">
      <c r="A176" s="749">
        <v>2070607</v>
      </c>
      <c r="B176" s="182" t="str">
        <f>VLOOKUP(A176,[1]Sheet1!$A$2:$B$2626,2,0)</f>
        <v>电影</v>
      </c>
      <c r="C176" s="205">
        <v>51</v>
      </c>
      <c r="D176" s="283"/>
      <c r="E176" s="283"/>
      <c r="F176" s="283"/>
      <c r="G176" s="283"/>
      <c r="H176" s="283"/>
      <c r="I176" s="283"/>
      <c r="J176" s="283"/>
      <c r="K176" s="283"/>
    </row>
    <row r="177" spans="1:11">
      <c r="A177" s="180">
        <v>20708</v>
      </c>
      <c r="B177" s="180" t="str">
        <f>VLOOKUP(A177,[1]Sheet1!$A$2:$B$2626,2,0)</f>
        <v>广播电视</v>
      </c>
      <c r="C177" s="178">
        <v>236.5</v>
      </c>
      <c r="D177" s="283"/>
      <c r="E177" s="283"/>
      <c r="F177" s="283"/>
      <c r="G177" s="283"/>
      <c r="H177" s="283"/>
      <c r="I177" s="283"/>
      <c r="J177" s="283"/>
      <c r="K177" s="283"/>
    </row>
    <row r="178" spans="1:11">
      <c r="A178" s="749">
        <v>2070807</v>
      </c>
      <c r="B178" s="182" t="str">
        <f>VLOOKUP(A178,[1]Sheet1!$A$2:$B$2626,2,0)</f>
        <v>传输发射</v>
      </c>
      <c r="C178" s="205">
        <v>6.5</v>
      </c>
      <c r="D178" s="283"/>
      <c r="E178" s="283"/>
      <c r="F178" s="283"/>
      <c r="G178" s="283"/>
      <c r="H178" s="283"/>
      <c r="I178" s="283"/>
      <c r="J178" s="283"/>
      <c r="K178" s="283"/>
    </row>
    <row r="179" spans="1:11">
      <c r="A179" s="749">
        <v>2070808</v>
      </c>
      <c r="B179" s="182" t="str">
        <f>VLOOKUP(A179,[1]Sheet1!$A$2:$B$2626,2,0)</f>
        <v>广播电视事务</v>
      </c>
      <c r="C179" s="205">
        <v>80</v>
      </c>
      <c r="D179" s="283"/>
      <c r="E179" s="283"/>
      <c r="F179" s="283"/>
      <c r="G179" s="283"/>
      <c r="H179" s="283"/>
      <c r="I179" s="283"/>
      <c r="J179" s="283"/>
      <c r="K179" s="283"/>
    </row>
    <row r="180" spans="1:11">
      <c r="A180" s="749">
        <v>2070899</v>
      </c>
      <c r="B180" s="182" t="str">
        <f>VLOOKUP(A180,[1]Sheet1!$A$2:$B$2626,2,0)</f>
        <v>其他广播电视支出</v>
      </c>
      <c r="C180" s="205">
        <v>150</v>
      </c>
      <c r="D180" s="283"/>
      <c r="E180" s="283"/>
      <c r="F180" s="283"/>
      <c r="G180" s="283"/>
      <c r="H180" s="283"/>
      <c r="I180" s="283"/>
      <c r="J180" s="283"/>
      <c r="K180" s="283"/>
    </row>
    <row r="181" spans="1:11">
      <c r="A181" s="180">
        <v>20799</v>
      </c>
      <c r="B181" s="180" t="str">
        <f>VLOOKUP(A181,[1]Sheet1!$A$2:$B$2626,2,0)</f>
        <v>其他文化旅游体育与传媒支出</v>
      </c>
      <c r="C181" s="178">
        <v>232.09</v>
      </c>
      <c r="D181" s="283"/>
      <c r="E181" s="283"/>
      <c r="F181" s="283"/>
      <c r="G181" s="283"/>
      <c r="H181" s="283"/>
      <c r="I181" s="283"/>
      <c r="J181" s="283"/>
      <c r="K181" s="283"/>
    </row>
    <row r="182" spans="1:11">
      <c r="A182" s="749">
        <v>2079902</v>
      </c>
      <c r="B182" s="182" t="str">
        <f>VLOOKUP(A182,[1]Sheet1!$A$2:$B$2626,2,0)</f>
        <v>宣传文化发展专项支出</v>
      </c>
      <c r="C182" s="205">
        <v>232.09</v>
      </c>
      <c r="D182" s="283"/>
      <c r="E182" s="283"/>
      <c r="F182" s="283"/>
      <c r="G182" s="283"/>
      <c r="H182" s="283"/>
      <c r="I182" s="283"/>
      <c r="J182" s="283"/>
      <c r="K182" s="283"/>
    </row>
    <row r="183" spans="1:11">
      <c r="A183" s="177">
        <v>208</v>
      </c>
      <c r="B183" s="177" t="str">
        <f>VLOOKUP(A183,[1]Sheet1!$A$2:$B$2626,2,0)</f>
        <v>社会保障和就业支出</v>
      </c>
      <c r="C183" s="178">
        <v>78817.181287</v>
      </c>
      <c r="D183" s="283"/>
      <c r="E183" s="283"/>
      <c r="F183" s="283"/>
      <c r="G183" s="283"/>
      <c r="H183" s="283"/>
      <c r="I183" s="283"/>
      <c r="J183" s="283"/>
      <c r="K183" s="283"/>
    </row>
    <row r="184" spans="1:11">
      <c r="A184" s="180">
        <v>20801</v>
      </c>
      <c r="B184" s="180" t="str">
        <f>VLOOKUP(A184,[1]Sheet1!$A$2:$B$2626,2,0)</f>
        <v>人力资源和社会保障管理事务</v>
      </c>
      <c r="C184" s="178">
        <v>3564.523169</v>
      </c>
      <c r="D184" s="283"/>
      <c r="E184" s="283"/>
      <c r="F184" s="283"/>
      <c r="G184" s="283"/>
      <c r="H184" s="283"/>
      <c r="I184" s="283"/>
      <c r="J184" s="283"/>
      <c r="K184" s="283"/>
    </row>
    <row r="185" spans="1:11">
      <c r="A185" s="749">
        <v>2080101</v>
      </c>
      <c r="B185" s="182" t="str">
        <f>VLOOKUP(A185,[1]Sheet1!$A$2:$B$2626,2,0)</f>
        <v>行政运行</v>
      </c>
      <c r="C185" s="205">
        <v>1555.175862</v>
      </c>
      <c r="D185" s="283"/>
      <c r="E185" s="283"/>
      <c r="F185" s="283"/>
      <c r="G185" s="283"/>
      <c r="H185" s="283"/>
      <c r="I185" s="283"/>
      <c r="J185" s="283"/>
      <c r="K185" s="283"/>
    </row>
    <row r="186" spans="1:11">
      <c r="A186" s="749">
        <v>2080104</v>
      </c>
      <c r="B186" s="182" t="str">
        <f>VLOOKUP(A186,[1]Sheet1!$A$2:$B$2626,2,0)</f>
        <v>综合业务管理</v>
      </c>
      <c r="C186" s="205">
        <v>36.27</v>
      </c>
      <c r="D186" s="283"/>
      <c r="E186" s="283"/>
      <c r="F186" s="283"/>
      <c r="G186" s="283"/>
      <c r="H186" s="283"/>
      <c r="I186" s="283"/>
      <c r="J186" s="283"/>
      <c r="K186" s="283"/>
    </row>
    <row r="187" spans="1:11">
      <c r="A187" s="749">
        <v>2080105</v>
      </c>
      <c r="B187" s="182" t="str">
        <f>VLOOKUP(A187,[1]Sheet1!$A$2:$B$2626,2,0)</f>
        <v>劳动保障监察</v>
      </c>
      <c r="C187" s="205">
        <v>57.2</v>
      </c>
      <c r="D187" s="283"/>
      <c r="E187" s="283"/>
      <c r="F187" s="283"/>
      <c r="G187" s="283"/>
      <c r="H187" s="283"/>
      <c r="I187" s="283"/>
      <c r="J187" s="283"/>
      <c r="K187" s="283"/>
    </row>
    <row r="188" spans="1:11">
      <c r="A188" s="749">
        <v>2080108</v>
      </c>
      <c r="B188" s="182" t="str">
        <f>VLOOKUP(A188,[1]Sheet1!$A$2:$B$2626,2,0)</f>
        <v>信息化建设</v>
      </c>
      <c r="C188" s="205">
        <v>68.164</v>
      </c>
      <c r="D188" s="283"/>
      <c r="E188" s="283"/>
      <c r="F188" s="283"/>
      <c r="G188" s="283"/>
      <c r="H188" s="283"/>
      <c r="I188" s="283"/>
      <c r="J188" s="283"/>
      <c r="K188" s="283"/>
    </row>
    <row r="189" spans="1:11">
      <c r="A189" s="749">
        <v>2080109</v>
      </c>
      <c r="B189" s="182" t="str">
        <f>VLOOKUP(A189,[1]Sheet1!$A$2:$B$2626,2,0)</f>
        <v>社会保险经办机构</v>
      </c>
      <c r="C189" s="205">
        <v>1028.29192</v>
      </c>
      <c r="D189" s="283"/>
      <c r="E189" s="283"/>
      <c r="F189" s="283"/>
      <c r="G189" s="283"/>
      <c r="H189" s="283"/>
      <c r="I189" s="283"/>
      <c r="J189" s="283"/>
      <c r="K189" s="283"/>
    </row>
    <row r="190" spans="1:11">
      <c r="A190" s="749">
        <v>2080112</v>
      </c>
      <c r="B190" s="182" t="str">
        <f>VLOOKUP(A190,[1]Sheet1!$A$2:$B$2626,2,0)</f>
        <v>劳动人事争议调解仲裁</v>
      </c>
      <c r="C190" s="205">
        <v>28.95</v>
      </c>
      <c r="D190" s="283"/>
      <c r="E190" s="283"/>
      <c r="F190" s="283"/>
      <c r="G190" s="283"/>
      <c r="H190" s="283"/>
      <c r="I190" s="283"/>
      <c r="J190" s="283"/>
      <c r="K190" s="283"/>
    </row>
    <row r="191" spans="1:11">
      <c r="A191" s="749">
        <v>2080150</v>
      </c>
      <c r="B191" s="182" t="str">
        <f>VLOOKUP(A191,[1]Sheet1!$A$2:$B$2626,2,0)</f>
        <v>事业运行</v>
      </c>
      <c r="C191" s="205">
        <v>72.605886</v>
      </c>
      <c r="D191" s="283"/>
      <c r="E191" s="283"/>
      <c r="F191" s="283"/>
      <c r="G191" s="283"/>
      <c r="H191" s="283"/>
      <c r="I191" s="283"/>
      <c r="J191" s="283"/>
      <c r="K191" s="283"/>
    </row>
    <row r="192" spans="1:11">
      <c r="A192" s="749">
        <v>2080199</v>
      </c>
      <c r="B192" s="182" t="str">
        <f>VLOOKUP(A192,[1]Sheet1!$A$2:$B$2626,2,0)</f>
        <v>其他人力资源和社会保障管理事务支出</v>
      </c>
      <c r="C192" s="205">
        <v>717.865501</v>
      </c>
      <c r="D192" s="283"/>
      <c r="E192" s="283"/>
      <c r="F192" s="283"/>
      <c r="G192" s="283"/>
      <c r="H192" s="283"/>
      <c r="I192" s="283"/>
      <c r="J192" s="283"/>
      <c r="K192" s="283"/>
    </row>
    <row r="193" spans="1:11">
      <c r="A193" s="180">
        <v>20802</v>
      </c>
      <c r="B193" s="180" t="str">
        <f>VLOOKUP(A193,[1]Sheet1!$A$2:$B$2626,2,0)</f>
        <v>民政管理事务</v>
      </c>
      <c r="C193" s="178">
        <v>3324.63557</v>
      </c>
      <c r="D193" s="283"/>
      <c r="E193" s="283"/>
      <c r="F193" s="283"/>
      <c r="G193" s="283"/>
      <c r="H193" s="283"/>
      <c r="I193" s="283"/>
      <c r="J193" s="283"/>
      <c r="K193" s="283"/>
    </row>
    <row r="194" spans="1:11">
      <c r="A194" s="749">
        <v>2080201</v>
      </c>
      <c r="B194" s="182" t="str">
        <f>VLOOKUP(A194,[1]Sheet1!$A$2:$B$2626,2,0)</f>
        <v>行政运行</v>
      </c>
      <c r="C194" s="205">
        <v>556.898444</v>
      </c>
      <c r="D194" s="283"/>
      <c r="E194" s="283"/>
      <c r="F194" s="283"/>
      <c r="G194" s="283"/>
      <c r="H194" s="283"/>
      <c r="I194" s="283"/>
      <c r="J194" s="283"/>
      <c r="K194" s="283"/>
    </row>
    <row r="195" spans="1:11">
      <c r="A195" s="749">
        <v>2080208</v>
      </c>
      <c r="B195" s="182" t="str">
        <f>VLOOKUP(A195,[1]Sheet1!$A$2:$B$2626,2,0)</f>
        <v>基层政权建设和社区治理</v>
      </c>
      <c r="C195" s="205">
        <v>2362.478282</v>
      </c>
      <c r="D195" s="283"/>
      <c r="E195" s="283"/>
      <c r="F195" s="283"/>
      <c r="G195" s="283"/>
      <c r="H195" s="283"/>
      <c r="I195" s="283"/>
      <c r="J195" s="283"/>
      <c r="K195" s="283"/>
    </row>
    <row r="196" spans="1:11">
      <c r="A196" s="749">
        <v>2080299</v>
      </c>
      <c r="B196" s="182" t="str">
        <f>VLOOKUP(A196,[1]Sheet1!$A$2:$B$2626,2,0)</f>
        <v>其他民政管理事务支出</v>
      </c>
      <c r="C196" s="205">
        <v>405.258844</v>
      </c>
      <c r="D196" s="283"/>
      <c r="E196" s="283"/>
      <c r="F196" s="283"/>
      <c r="G196" s="283"/>
      <c r="H196" s="283"/>
      <c r="I196" s="283"/>
      <c r="J196" s="283"/>
      <c r="K196" s="283"/>
    </row>
    <row r="197" spans="1:11">
      <c r="A197" s="180">
        <v>20805</v>
      </c>
      <c r="B197" s="180" t="str">
        <f>VLOOKUP(A197,[1]Sheet1!$A$2:$B$2626,2,0)</f>
        <v>行政事业单位养老支出</v>
      </c>
      <c r="C197" s="178">
        <v>34747.368661</v>
      </c>
      <c r="D197" s="283"/>
      <c r="E197" s="283"/>
      <c r="F197" s="283"/>
      <c r="G197" s="283"/>
      <c r="H197" s="283"/>
      <c r="I197" s="283"/>
      <c r="J197" s="283"/>
      <c r="K197" s="283"/>
    </row>
    <row r="198" spans="1:11">
      <c r="A198" s="749">
        <v>2080501</v>
      </c>
      <c r="B198" s="182" t="str">
        <f>VLOOKUP(A198,[1]Sheet1!$A$2:$B$2626,2,0)</f>
        <v>行政单位离退休</v>
      </c>
      <c r="C198" s="205">
        <v>701.258402</v>
      </c>
      <c r="D198" s="283"/>
      <c r="E198" s="283"/>
      <c r="F198" s="283"/>
      <c r="G198" s="283"/>
      <c r="H198" s="283"/>
      <c r="I198" s="283"/>
      <c r="J198" s="283"/>
      <c r="K198" s="283"/>
    </row>
    <row r="199" spans="1:11">
      <c r="A199" s="749">
        <v>2080502</v>
      </c>
      <c r="B199" s="182" t="str">
        <f>VLOOKUP(A199,[1]Sheet1!$A$2:$B$2626,2,0)</f>
        <v>事业单位离退休</v>
      </c>
      <c r="C199" s="205">
        <v>1829.61375</v>
      </c>
      <c r="D199" s="283"/>
      <c r="E199" s="283"/>
      <c r="F199" s="283"/>
      <c r="G199" s="283"/>
      <c r="H199" s="283"/>
      <c r="I199" s="283"/>
      <c r="J199" s="283"/>
      <c r="K199" s="283"/>
    </row>
    <row r="200" spans="1:11">
      <c r="A200" s="749">
        <v>2080505</v>
      </c>
      <c r="B200" s="182" t="str">
        <f>VLOOKUP(A200,[1]Sheet1!$A$2:$B$2626,2,0)</f>
        <v>机关事业单位基本养老保险缴费支出</v>
      </c>
      <c r="C200" s="205">
        <v>12536.012337</v>
      </c>
      <c r="D200" s="283"/>
      <c r="E200" s="283"/>
      <c r="F200" s="283"/>
      <c r="G200" s="283"/>
      <c r="H200" s="283"/>
      <c r="I200" s="283"/>
      <c r="J200" s="283"/>
      <c r="K200" s="283"/>
    </row>
    <row r="201" spans="1:11">
      <c r="A201" s="749">
        <v>2080506</v>
      </c>
      <c r="B201" s="182" t="str">
        <f>VLOOKUP(A201,[1]Sheet1!$A$2:$B$2626,2,0)</f>
        <v>机关事业单位职业年金缴费支出</v>
      </c>
      <c r="C201" s="205">
        <v>6201.456378</v>
      </c>
      <c r="D201" s="283"/>
      <c r="E201" s="283"/>
      <c r="F201" s="283"/>
      <c r="G201" s="283"/>
      <c r="H201" s="283"/>
      <c r="I201" s="283"/>
      <c r="J201" s="283"/>
      <c r="K201" s="283"/>
    </row>
    <row r="202" spans="1:11">
      <c r="A202" s="749">
        <v>2080599</v>
      </c>
      <c r="B202" s="182" t="str">
        <f>VLOOKUP(A202,[1]Sheet1!$A$2:$B$2626,2,0)</f>
        <v>其他行政事业单位养老支出</v>
      </c>
      <c r="C202" s="205">
        <v>13479.027794</v>
      </c>
      <c r="D202" s="283"/>
      <c r="E202" s="283"/>
      <c r="F202" s="283"/>
      <c r="G202" s="283"/>
      <c r="H202" s="283"/>
      <c r="I202" s="283"/>
      <c r="J202" s="283"/>
      <c r="K202" s="283"/>
    </row>
    <row r="203" spans="1:11">
      <c r="A203" s="180">
        <v>20807</v>
      </c>
      <c r="B203" s="180" t="str">
        <f>VLOOKUP(A203,[1]Sheet1!$A$2:$B$2626,2,0)</f>
        <v>就业补助</v>
      </c>
      <c r="C203" s="178">
        <v>5483.918714</v>
      </c>
      <c r="D203" s="283"/>
      <c r="E203" s="283"/>
      <c r="F203" s="283"/>
      <c r="G203" s="283"/>
      <c r="H203" s="283"/>
      <c r="I203" s="283"/>
      <c r="J203" s="283"/>
      <c r="K203" s="283"/>
    </row>
    <row r="204" spans="1:11">
      <c r="A204" s="749">
        <v>2080701</v>
      </c>
      <c r="B204" s="182" t="str">
        <f>VLOOKUP(A204,[1]Sheet1!$A$2:$B$2626,2,0)</f>
        <v>就业创业服务补贴</v>
      </c>
      <c r="C204" s="205">
        <v>2356.811799</v>
      </c>
      <c r="D204" s="283"/>
      <c r="E204" s="283"/>
      <c r="F204" s="283"/>
      <c r="G204" s="283"/>
      <c r="H204" s="283"/>
      <c r="I204" s="283"/>
      <c r="J204" s="283"/>
      <c r="K204" s="283"/>
    </row>
    <row r="205" spans="1:11">
      <c r="A205" s="749">
        <v>2080704</v>
      </c>
      <c r="B205" s="182" t="str">
        <f>VLOOKUP(A205,[1]Sheet1!$A$2:$B$2626,2,0)</f>
        <v>社会保险补贴</v>
      </c>
      <c r="C205" s="205">
        <v>67.443439</v>
      </c>
      <c r="D205" s="283"/>
      <c r="E205" s="283"/>
      <c r="F205" s="283"/>
      <c r="G205" s="283"/>
      <c r="H205" s="283"/>
      <c r="I205" s="283"/>
      <c r="J205" s="283"/>
      <c r="K205" s="283"/>
    </row>
    <row r="206" spans="1:11">
      <c r="A206" s="749">
        <v>2080705</v>
      </c>
      <c r="B206" s="182" t="str">
        <f>VLOOKUP(A206,[1]Sheet1!$A$2:$B$2626,2,0)</f>
        <v>公益性岗位补贴</v>
      </c>
      <c r="C206" s="205">
        <v>396.298968</v>
      </c>
      <c r="D206" s="283"/>
      <c r="E206" s="283"/>
      <c r="F206" s="283"/>
      <c r="G206" s="283"/>
      <c r="H206" s="283"/>
      <c r="I206" s="283"/>
      <c r="J206" s="283"/>
      <c r="K206" s="283"/>
    </row>
    <row r="207" spans="1:11">
      <c r="A207" s="749">
        <v>2080709</v>
      </c>
      <c r="B207" s="182" t="str">
        <f>VLOOKUP(A207,[1]Sheet1!$A$2:$B$2626,2,0)</f>
        <v>职业技能鉴定补贴</v>
      </c>
      <c r="C207" s="205">
        <v>24</v>
      </c>
      <c r="D207" s="283"/>
      <c r="E207" s="283"/>
      <c r="F207" s="283"/>
      <c r="G207" s="283"/>
      <c r="H207" s="283"/>
      <c r="I207" s="283"/>
      <c r="J207" s="283"/>
      <c r="K207" s="283"/>
    </row>
    <row r="208" spans="1:11">
      <c r="A208" s="749">
        <v>2080799</v>
      </c>
      <c r="B208" s="182" t="str">
        <f>VLOOKUP(A208,[1]Sheet1!$A$2:$B$2626,2,0)</f>
        <v>其他就业补助支出</v>
      </c>
      <c r="C208" s="205">
        <v>2639.364508</v>
      </c>
      <c r="D208" s="283"/>
      <c r="E208" s="283"/>
      <c r="F208" s="283"/>
      <c r="G208" s="283"/>
      <c r="H208" s="283"/>
      <c r="I208" s="283"/>
      <c r="J208" s="283"/>
      <c r="K208" s="283"/>
    </row>
    <row r="209" spans="1:11">
      <c r="A209" s="180">
        <v>20808</v>
      </c>
      <c r="B209" s="180" t="str">
        <f>VLOOKUP(A209,[1]Sheet1!$A$2:$B$2626,2,0)</f>
        <v>抚恤</v>
      </c>
      <c r="C209" s="178">
        <v>6276.634581</v>
      </c>
      <c r="D209" s="283"/>
      <c r="E209" s="283"/>
      <c r="F209" s="283"/>
      <c r="G209" s="283"/>
      <c r="H209" s="283"/>
      <c r="I209" s="283"/>
      <c r="J209" s="283"/>
      <c r="K209" s="283"/>
    </row>
    <row r="210" spans="1:11">
      <c r="A210" s="749">
        <v>2080801</v>
      </c>
      <c r="B210" s="182" t="str">
        <f>VLOOKUP(A210,[1]Sheet1!$A$2:$B$2626,2,0)</f>
        <v>死亡抚恤</v>
      </c>
      <c r="C210" s="205">
        <v>106.304245</v>
      </c>
      <c r="D210" s="283"/>
      <c r="E210" s="283"/>
      <c r="F210" s="283"/>
      <c r="G210" s="283"/>
      <c r="H210" s="283"/>
      <c r="I210" s="283"/>
      <c r="J210" s="283"/>
      <c r="K210" s="283"/>
    </row>
    <row r="211" spans="1:11">
      <c r="A211" s="749">
        <v>2080802</v>
      </c>
      <c r="B211" s="182" t="str">
        <f>VLOOKUP(A211,[1]Sheet1!$A$2:$B$2626,2,0)</f>
        <v>伤残抚恤</v>
      </c>
      <c r="C211" s="205">
        <v>1084.78655</v>
      </c>
      <c r="D211" s="283"/>
      <c r="E211" s="283"/>
      <c r="F211" s="283"/>
      <c r="G211" s="283"/>
      <c r="H211" s="283"/>
      <c r="I211" s="283"/>
      <c r="J211" s="283"/>
      <c r="K211" s="283"/>
    </row>
    <row r="212" spans="1:11">
      <c r="A212" s="749">
        <v>2080803</v>
      </c>
      <c r="B212" s="182" t="str">
        <f>VLOOKUP(A212,[1]Sheet1!$A$2:$B$2626,2,0)</f>
        <v>在乡复员、退伍军人生活补助</v>
      </c>
      <c r="C212" s="205">
        <v>29.88</v>
      </c>
      <c r="D212" s="283"/>
      <c r="E212" s="283"/>
      <c r="F212" s="283"/>
      <c r="G212" s="283"/>
      <c r="H212" s="283"/>
      <c r="I212" s="283"/>
      <c r="J212" s="283"/>
      <c r="K212" s="283"/>
    </row>
    <row r="213" spans="1:11">
      <c r="A213" s="749">
        <v>2080805</v>
      </c>
      <c r="B213" s="182" t="str">
        <f>VLOOKUP(A213,[1]Sheet1!$A$2:$B$2626,2,0)</f>
        <v>义务兵优待</v>
      </c>
      <c r="C213" s="205">
        <v>156</v>
      </c>
      <c r="D213" s="283"/>
      <c r="E213" s="283"/>
      <c r="F213" s="283"/>
      <c r="G213" s="283"/>
      <c r="H213" s="283"/>
      <c r="I213" s="283"/>
      <c r="J213" s="283"/>
      <c r="K213" s="283"/>
    </row>
    <row r="214" spans="1:11">
      <c r="A214" s="749">
        <v>2080808</v>
      </c>
      <c r="B214" s="182" t="str">
        <f>VLOOKUP(A214,[1]Sheet1!$A$2:$B$2626,2,0)</f>
        <v>烈士纪念设施管理维护</v>
      </c>
      <c r="C214" s="205">
        <v>30</v>
      </c>
      <c r="D214" s="283"/>
      <c r="E214" s="283"/>
      <c r="F214" s="283"/>
      <c r="G214" s="283"/>
      <c r="H214" s="283"/>
      <c r="I214" s="283"/>
      <c r="J214" s="283"/>
      <c r="K214" s="283"/>
    </row>
    <row r="215" spans="1:11">
      <c r="A215" s="749">
        <v>2080899</v>
      </c>
      <c r="B215" s="182" t="str">
        <f>VLOOKUP(A215,[1]Sheet1!$A$2:$B$2626,2,0)</f>
        <v>其他优抚支出</v>
      </c>
      <c r="C215" s="205">
        <v>4869.663786</v>
      </c>
      <c r="D215" s="283"/>
      <c r="E215" s="283"/>
      <c r="F215" s="283"/>
      <c r="G215" s="283"/>
      <c r="H215" s="283"/>
      <c r="I215" s="283"/>
      <c r="J215" s="283"/>
      <c r="K215" s="283"/>
    </row>
    <row r="216" spans="1:11">
      <c r="A216" s="180">
        <v>20809</v>
      </c>
      <c r="B216" s="180" t="str">
        <f>VLOOKUP(A216,[1]Sheet1!$A$2:$B$2626,2,0)</f>
        <v>退役安置</v>
      </c>
      <c r="C216" s="178">
        <v>1276.004896</v>
      </c>
      <c r="D216" s="283"/>
      <c r="E216" s="283"/>
      <c r="F216" s="283"/>
      <c r="G216" s="283"/>
      <c r="H216" s="283"/>
      <c r="I216" s="283"/>
      <c r="J216" s="283"/>
      <c r="K216" s="283"/>
    </row>
    <row r="217" spans="1:11">
      <c r="A217" s="749">
        <v>2080901</v>
      </c>
      <c r="B217" s="182" t="str">
        <f>VLOOKUP(A217,[1]Sheet1!$A$2:$B$2626,2,0)</f>
        <v>退役士兵安置</v>
      </c>
      <c r="C217" s="205">
        <v>948.712618</v>
      </c>
      <c r="D217" s="283"/>
      <c r="E217" s="283"/>
      <c r="F217" s="283"/>
      <c r="G217" s="283"/>
      <c r="H217" s="283"/>
      <c r="I217" s="283"/>
      <c r="J217" s="283"/>
      <c r="K217" s="283"/>
    </row>
    <row r="218" spans="1:11">
      <c r="A218" s="749">
        <v>2080902</v>
      </c>
      <c r="B218" s="182" t="str">
        <f>VLOOKUP(A218,[1]Sheet1!$A$2:$B$2626,2,0)</f>
        <v>军队移交政府的离退休人员安置</v>
      </c>
      <c r="C218" s="205">
        <v>195.12058</v>
      </c>
      <c r="D218" s="283"/>
      <c r="E218" s="283"/>
      <c r="F218" s="283"/>
      <c r="G218" s="283"/>
      <c r="H218" s="283"/>
      <c r="I218" s="283"/>
      <c r="J218" s="283"/>
      <c r="K218" s="283"/>
    </row>
    <row r="219" spans="1:11">
      <c r="A219" s="749">
        <v>2080903</v>
      </c>
      <c r="B219" s="182" t="str">
        <f>VLOOKUP(A219,[1]Sheet1!$A$2:$B$2626,2,0)</f>
        <v>军队移交政府离退休干部管理机构</v>
      </c>
      <c r="C219" s="205">
        <v>18</v>
      </c>
      <c r="D219" s="283"/>
      <c r="E219" s="283"/>
      <c r="F219" s="283"/>
      <c r="G219" s="283"/>
      <c r="H219" s="283"/>
      <c r="I219" s="283"/>
      <c r="J219" s="283"/>
      <c r="K219" s="283"/>
    </row>
    <row r="220" spans="1:11">
      <c r="A220" s="749">
        <v>2080905</v>
      </c>
      <c r="B220" s="182" t="str">
        <f>VLOOKUP(A220,[1]Sheet1!$A$2:$B$2626,2,0)</f>
        <v>军队转业干部安置</v>
      </c>
      <c r="C220" s="205">
        <v>114.171698</v>
      </c>
      <c r="D220" s="283"/>
      <c r="E220" s="283"/>
      <c r="F220" s="283"/>
      <c r="G220" s="283"/>
      <c r="H220" s="283"/>
      <c r="I220" s="283"/>
      <c r="J220" s="283"/>
      <c r="K220" s="283"/>
    </row>
    <row r="221" spans="1:11">
      <c r="A221" s="180">
        <v>20810</v>
      </c>
      <c r="B221" s="180" t="str">
        <f>VLOOKUP(A221,[1]Sheet1!$A$2:$B$2626,2,0)</f>
        <v>社会福利</v>
      </c>
      <c r="C221" s="178">
        <v>2402.629427</v>
      </c>
      <c r="D221" s="283"/>
      <c r="E221" s="283"/>
      <c r="F221" s="283"/>
      <c r="G221" s="283"/>
      <c r="H221" s="283"/>
      <c r="I221" s="283"/>
      <c r="J221" s="283"/>
      <c r="K221" s="283"/>
    </row>
    <row r="222" spans="1:11">
      <c r="A222" s="749">
        <v>2081001</v>
      </c>
      <c r="B222" s="182" t="str">
        <f>VLOOKUP(A222,[1]Sheet1!$A$2:$B$2626,2,0)</f>
        <v>儿童福利</v>
      </c>
      <c r="C222" s="205">
        <v>361.9764</v>
      </c>
      <c r="D222" s="283"/>
      <c r="E222" s="283"/>
      <c r="F222" s="283"/>
      <c r="G222" s="283"/>
      <c r="H222" s="283"/>
      <c r="I222" s="283"/>
      <c r="J222" s="283"/>
      <c r="K222" s="283"/>
    </row>
    <row r="223" spans="1:11">
      <c r="A223" s="749">
        <v>2081002</v>
      </c>
      <c r="B223" s="182" t="str">
        <f>VLOOKUP(A223,[1]Sheet1!$A$2:$B$2626,2,0)</f>
        <v>老年福利</v>
      </c>
      <c r="C223" s="205">
        <v>917.5744</v>
      </c>
      <c r="D223" s="283"/>
      <c r="E223" s="283"/>
      <c r="F223" s="283"/>
      <c r="G223" s="283"/>
      <c r="H223" s="283"/>
      <c r="I223" s="283"/>
      <c r="J223" s="283"/>
      <c r="K223" s="283"/>
    </row>
    <row r="224" spans="1:11">
      <c r="A224" s="749">
        <v>2081004</v>
      </c>
      <c r="B224" s="182" t="str">
        <f>VLOOKUP(A224,[1]Sheet1!$A$2:$B$2626,2,0)</f>
        <v>殡葬</v>
      </c>
      <c r="C224" s="205">
        <v>319.153252</v>
      </c>
      <c r="D224" s="283"/>
      <c r="E224" s="283"/>
      <c r="F224" s="283"/>
      <c r="G224" s="283"/>
      <c r="H224" s="283"/>
      <c r="I224" s="283"/>
      <c r="J224" s="283"/>
      <c r="K224" s="283"/>
    </row>
    <row r="225" spans="1:11">
      <c r="A225" s="749">
        <v>2081005</v>
      </c>
      <c r="B225" s="182" t="str">
        <f>VLOOKUP(A225,[1]Sheet1!$A$2:$B$2626,2,0)</f>
        <v>社会福利事业单位</v>
      </c>
      <c r="C225" s="205">
        <v>498.425375</v>
      </c>
      <c r="D225" s="283"/>
      <c r="E225" s="283"/>
      <c r="F225" s="283"/>
      <c r="G225" s="283"/>
      <c r="H225" s="283"/>
      <c r="I225" s="283"/>
      <c r="J225" s="283"/>
      <c r="K225" s="283"/>
    </row>
    <row r="226" spans="1:11">
      <c r="A226" s="749">
        <v>2081006</v>
      </c>
      <c r="B226" s="182" t="str">
        <f>VLOOKUP(A226,[1]Sheet1!$A$2:$B$2626,2,0)</f>
        <v>养老服务</v>
      </c>
      <c r="C226" s="205">
        <v>79.5</v>
      </c>
      <c r="D226" s="283"/>
      <c r="E226" s="283"/>
      <c r="F226" s="283"/>
      <c r="G226" s="283"/>
      <c r="H226" s="283"/>
      <c r="I226" s="283"/>
      <c r="J226" s="283"/>
      <c r="K226" s="283"/>
    </row>
    <row r="227" spans="1:11">
      <c r="A227" s="749">
        <v>2081099</v>
      </c>
      <c r="B227" s="182" t="str">
        <f>VLOOKUP(A227,[1]Sheet1!$A$2:$B$2626,2,0)</f>
        <v>其他社会福利支出</v>
      </c>
      <c r="C227" s="205">
        <v>226</v>
      </c>
      <c r="D227" s="283"/>
      <c r="E227" s="283"/>
      <c r="F227" s="283"/>
      <c r="G227" s="283"/>
      <c r="H227" s="283"/>
      <c r="I227" s="283"/>
      <c r="J227" s="283"/>
      <c r="K227" s="283"/>
    </row>
    <row r="228" spans="1:11">
      <c r="A228" s="180">
        <v>20811</v>
      </c>
      <c r="B228" s="180" t="str">
        <f>VLOOKUP(A228,[1]Sheet1!$A$2:$B$2626,2,0)</f>
        <v>残疾人事业</v>
      </c>
      <c r="C228" s="178">
        <v>2146.272848</v>
      </c>
      <c r="D228" s="283"/>
      <c r="E228" s="283"/>
      <c r="F228" s="283"/>
      <c r="G228" s="283"/>
      <c r="H228" s="283"/>
      <c r="I228" s="283"/>
      <c r="J228" s="283"/>
      <c r="K228" s="283"/>
    </row>
    <row r="229" spans="1:11">
      <c r="A229" s="749">
        <v>2081101</v>
      </c>
      <c r="B229" s="182" t="str">
        <f>VLOOKUP(A229,[1]Sheet1!$A$2:$B$2626,2,0)</f>
        <v>行政运行</v>
      </c>
      <c r="C229" s="205">
        <v>103.110139</v>
      </c>
      <c r="D229" s="283"/>
      <c r="E229" s="283"/>
      <c r="F229" s="283"/>
      <c r="G229" s="283"/>
      <c r="H229" s="283"/>
      <c r="I229" s="283"/>
      <c r="J229" s="283"/>
      <c r="K229" s="283"/>
    </row>
    <row r="230" spans="1:11">
      <c r="A230" s="749">
        <v>2081104</v>
      </c>
      <c r="B230" s="182" t="str">
        <f>VLOOKUP(A230,[1]Sheet1!$A$2:$B$2626,2,0)</f>
        <v>残疾人康复</v>
      </c>
      <c r="C230" s="205">
        <v>309.608768</v>
      </c>
      <c r="D230" s="283"/>
      <c r="E230" s="283"/>
      <c r="F230" s="283"/>
      <c r="G230" s="283"/>
      <c r="H230" s="283"/>
      <c r="I230" s="283"/>
      <c r="J230" s="283"/>
      <c r="K230" s="283"/>
    </row>
    <row r="231" spans="1:11">
      <c r="A231" s="749">
        <v>2081105</v>
      </c>
      <c r="B231" s="182" t="str">
        <f>VLOOKUP(A231,[1]Sheet1!$A$2:$B$2626,2,0)</f>
        <v>残疾人就业</v>
      </c>
      <c r="C231" s="205">
        <v>71</v>
      </c>
      <c r="D231" s="283"/>
      <c r="E231" s="283"/>
      <c r="F231" s="283"/>
      <c r="G231" s="283"/>
      <c r="H231" s="283"/>
      <c r="I231" s="283"/>
      <c r="J231" s="283"/>
      <c r="K231" s="283"/>
    </row>
    <row r="232" spans="1:11">
      <c r="A232" s="749">
        <v>2081107</v>
      </c>
      <c r="B232" s="182" t="str">
        <f>VLOOKUP(A232,[1]Sheet1!$A$2:$B$2626,2,0)</f>
        <v>残疾人生活和护理补贴</v>
      </c>
      <c r="C232" s="205">
        <v>1483.112</v>
      </c>
      <c r="D232" s="283"/>
      <c r="E232" s="283"/>
      <c r="F232" s="283"/>
      <c r="G232" s="283"/>
      <c r="H232" s="283"/>
      <c r="I232" s="283"/>
      <c r="J232" s="283"/>
      <c r="K232" s="283"/>
    </row>
    <row r="233" spans="1:11">
      <c r="A233" s="749">
        <v>2081199</v>
      </c>
      <c r="B233" s="182" t="str">
        <f>VLOOKUP(A233,[1]Sheet1!$A$2:$B$2626,2,0)</f>
        <v>其他残疾人事业支出</v>
      </c>
      <c r="C233" s="205">
        <v>179.441941</v>
      </c>
      <c r="D233" s="283"/>
      <c r="E233" s="283"/>
      <c r="F233" s="283"/>
      <c r="G233" s="283"/>
      <c r="H233" s="283"/>
      <c r="I233" s="283"/>
      <c r="J233" s="283"/>
      <c r="K233" s="283"/>
    </row>
    <row r="234" spans="1:11">
      <c r="A234" s="180">
        <v>20816</v>
      </c>
      <c r="B234" s="180" t="str">
        <f>VLOOKUP(A234,[1]Sheet1!$A$2:$B$2626,2,0)</f>
        <v>红十字事业</v>
      </c>
      <c r="C234" s="178">
        <v>96.471157</v>
      </c>
      <c r="D234" s="283"/>
      <c r="E234" s="283"/>
      <c r="F234" s="283"/>
      <c r="G234" s="283"/>
      <c r="H234" s="283"/>
      <c r="I234" s="283"/>
      <c r="J234" s="283"/>
      <c r="K234" s="283"/>
    </row>
    <row r="235" spans="1:11">
      <c r="A235" s="749">
        <v>2081601</v>
      </c>
      <c r="B235" s="182" t="str">
        <f>VLOOKUP(A235,[1]Sheet1!$A$2:$B$2626,2,0)</f>
        <v>行政运行</v>
      </c>
      <c r="C235" s="205">
        <v>77.471157</v>
      </c>
      <c r="D235" s="283"/>
      <c r="E235" s="283"/>
      <c r="F235" s="283"/>
      <c r="G235" s="283"/>
      <c r="H235" s="283"/>
      <c r="I235" s="283"/>
      <c r="J235" s="283"/>
      <c r="K235" s="283"/>
    </row>
    <row r="236" spans="1:11">
      <c r="A236" s="749">
        <v>2081699</v>
      </c>
      <c r="B236" s="182" t="str">
        <f>VLOOKUP(A236,[1]Sheet1!$A$2:$B$2626,2,0)</f>
        <v>其他红十字事业支出</v>
      </c>
      <c r="C236" s="205">
        <v>19</v>
      </c>
      <c r="D236" s="283"/>
      <c r="E236" s="283"/>
      <c r="F236" s="283"/>
      <c r="G236" s="283"/>
      <c r="H236" s="283"/>
      <c r="I236" s="283"/>
      <c r="J236" s="283"/>
      <c r="K236" s="283"/>
    </row>
    <row r="237" spans="1:11">
      <c r="A237" s="180">
        <v>20819</v>
      </c>
      <c r="B237" s="180" t="str">
        <f>VLOOKUP(A237,[1]Sheet1!$A$2:$B$2626,2,0)</f>
        <v>最低生活保障</v>
      </c>
      <c r="C237" s="178">
        <v>13174.58478</v>
      </c>
      <c r="D237" s="283"/>
      <c r="E237" s="283"/>
      <c r="F237" s="283"/>
      <c r="G237" s="283"/>
      <c r="H237" s="283"/>
      <c r="I237" s="283"/>
      <c r="J237" s="283"/>
      <c r="K237" s="283"/>
    </row>
    <row r="238" spans="1:11">
      <c r="A238" s="749">
        <v>2081901</v>
      </c>
      <c r="B238" s="182" t="str">
        <f>VLOOKUP(A238,[1]Sheet1!$A$2:$B$2626,2,0)</f>
        <v>城市最低生活保障金支出</v>
      </c>
      <c r="C238" s="205">
        <v>3388.7504</v>
      </c>
      <c r="D238" s="283"/>
      <c r="E238" s="283"/>
      <c r="F238" s="283"/>
      <c r="G238" s="283"/>
      <c r="H238" s="283"/>
      <c r="I238" s="283"/>
      <c r="J238" s="283"/>
      <c r="K238" s="283"/>
    </row>
    <row r="239" spans="1:11">
      <c r="A239" s="749">
        <v>2081902</v>
      </c>
      <c r="B239" s="182" t="str">
        <f>VLOOKUP(A239,[1]Sheet1!$A$2:$B$2626,2,0)</f>
        <v>农村最低生活保障金支出</v>
      </c>
      <c r="C239" s="205">
        <v>9785.83438</v>
      </c>
      <c r="D239" s="283"/>
      <c r="E239" s="283"/>
      <c r="F239" s="283"/>
      <c r="G239" s="283"/>
      <c r="H239" s="283"/>
      <c r="I239" s="283"/>
      <c r="J239" s="283"/>
      <c r="K239" s="283"/>
    </row>
    <row r="240" spans="1:11">
      <c r="A240" s="180">
        <v>20820</v>
      </c>
      <c r="B240" s="180" t="str">
        <f>VLOOKUP(A240,[1]Sheet1!$A$2:$B$2626,2,0)</f>
        <v>临时救助</v>
      </c>
      <c r="C240" s="178">
        <v>65.460734</v>
      </c>
      <c r="D240" s="283"/>
      <c r="E240" s="283"/>
      <c r="F240" s="283"/>
      <c r="G240" s="283"/>
      <c r="H240" s="283"/>
      <c r="I240" s="283"/>
      <c r="J240" s="283"/>
      <c r="K240" s="283"/>
    </row>
    <row r="241" spans="1:11">
      <c r="A241" s="749">
        <v>2082001</v>
      </c>
      <c r="B241" s="182" t="str">
        <f>VLOOKUP(A241,[1]Sheet1!$A$2:$B$2626,2,0)</f>
        <v>临时救助支出</v>
      </c>
      <c r="C241" s="205">
        <v>0.024</v>
      </c>
      <c r="D241" s="283"/>
      <c r="E241" s="283"/>
      <c r="F241" s="283"/>
      <c r="G241" s="283"/>
      <c r="H241" s="283"/>
      <c r="I241" s="283"/>
      <c r="J241" s="283"/>
      <c r="K241" s="283"/>
    </row>
    <row r="242" spans="1:11">
      <c r="A242" s="749">
        <v>2082002</v>
      </c>
      <c r="B242" s="182" t="str">
        <f>VLOOKUP(A242,[1]Sheet1!$A$2:$B$2626,2,0)</f>
        <v>流浪乞讨人员救助支出</v>
      </c>
      <c r="C242" s="205">
        <v>65.436734</v>
      </c>
      <c r="D242" s="283"/>
      <c r="E242" s="283"/>
      <c r="F242" s="283"/>
      <c r="G242" s="283"/>
      <c r="H242" s="283"/>
      <c r="I242" s="283"/>
      <c r="J242" s="283"/>
      <c r="K242" s="283"/>
    </row>
    <row r="243" spans="1:11">
      <c r="A243" s="180">
        <v>20821</v>
      </c>
      <c r="B243" s="180" t="str">
        <f>VLOOKUP(A243,[1]Sheet1!$A$2:$B$2626,2,0)</f>
        <v>特困人员救助供养</v>
      </c>
      <c r="C243" s="178">
        <v>4489.6934</v>
      </c>
      <c r="D243" s="283"/>
      <c r="E243" s="283"/>
      <c r="F243" s="283"/>
      <c r="G243" s="283"/>
      <c r="H243" s="283"/>
      <c r="I243" s="283"/>
      <c r="J243" s="283"/>
      <c r="K243" s="283"/>
    </row>
    <row r="244" spans="1:11">
      <c r="A244" s="749">
        <v>2082101</v>
      </c>
      <c r="B244" s="182" t="str">
        <f>VLOOKUP(A244,[1]Sheet1!$A$2:$B$2626,2,0)</f>
        <v>城市特困人员救助供养支出</v>
      </c>
      <c r="C244" s="205">
        <v>1182.4523</v>
      </c>
      <c r="D244" s="283"/>
      <c r="E244" s="283"/>
      <c r="F244" s="283"/>
      <c r="G244" s="283"/>
      <c r="H244" s="283"/>
      <c r="I244" s="283"/>
      <c r="J244" s="283"/>
      <c r="K244" s="283"/>
    </row>
    <row r="245" spans="1:11">
      <c r="A245" s="749">
        <v>2082102</v>
      </c>
      <c r="B245" s="182" t="str">
        <f>VLOOKUP(A245,[1]Sheet1!$A$2:$B$2626,2,0)</f>
        <v>农村特困人员救助供养支出</v>
      </c>
      <c r="C245" s="205">
        <v>3307.2411</v>
      </c>
      <c r="D245" s="283"/>
      <c r="E245" s="283"/>
      <c r="F245" s="283"/>
      <c r="G245" s="283"/>
      <c r="H245" s="283"/>
      <c r="I245" s="283"/>
      <c r="J245" s="283"/>
      <c r="K245" s="283"/>
    </row>
    <row r="246" spans="1:11">
      <c r="A246" s="180">
        <v>20825</v>
      </c>
      <c r="B246" s="180" t="str">
        <f>VLOOKUP(A246,[1]Sheet1!$A$2:$B$2626,2,0)</f>
        <v>其他生活救助</v>
      </c>
      <c r="C246" s="178">
        <v>850.030171</v>
      </c>
      <c r="D246" s="283"/>
      <c r="E246" s="283"/>
      <c r="F246" s="283"/>
      <c r="G246" s="283"/>
      <c r="H246" s="283"/>
      <c r="I246" s="283"/>
      <c r="J246" s="283"/>
      <c r="K246" s="283"/>
    </row>
    <row r="247" spans="1:11">
      <c r="A247" s="749">
        <v>2082501</v>
      </c>
      <c r="B247" s="182" t="str">
        <f>VLOOKUP(A247,[1]Sheet1!$A$2:$B$2626,2,0)</f>
        <v>其他城市生活救助</v>
      </c>
      <c r="C247" s="205">
        <v>54.230871</v>
      </c>
      <c r="D247" s="283"/>
      <c r="E247" s="283"/>
      <c r="F247" s="283"/>
      <c r="G247" s="283"/>
      <c r="H247" s="283"/>
      <c r="I247" s="283"/>
      <c r="J247" s="283"/>
      <c r="K247" s="283"/>
    </row>
    <row r="248" spans="1:11">
      <c r="A248" s="749">
        <v>2082502</v>
      </c>
      <c r="B248" s="182" t="str">
        <f>VLOOKUP(A248,[1]Sheet1!$A$2:$B$2626,2,0)</f>
        <v>其他农村生活救助</v>
      </c>
      <c r="C248" s="205">
        <v>795.7993</v>
      </c>
      <c r="D248" s="283"/>
      <c r="E248" s="283"/>
      <c r="F248" s="283"/>
      <c r="G248" s="283"/>
      <c r="H248" s="283"/>
      <c r="I248" s="283"/>
      <c r="J248" s="283"/>
      <c r="K248" s="283"/>
    </row>
    <row r="249" spans="1:11">
      <c r="A249" s="180">
        <v>20828</v>
      </c>
      <c r="B249" s="180" t="str">
        <f>VLOOKUP(A249,[1]Sheet1!$A$2:$B$2626,2,0)</f>
        <v>退役军人管理事务</v>
      </c>
      <c r="C249" s="178">
        <v>767.081243</v>
      </c>
      <c r="D249" s="283"/>
      <c r="E249" s="283"/>
      <c r="F249" s="283"/>
      <c r="G249" s="283"/>
      <c r="H249" s="283"/>
      <c r="I249" s="283"/>
      <c r="J249" s="283"/>
      <c r="K249" s="283"/>
    </row>
    <row r="250" spans="1:11">
      <c r="A250" s="749">
        <v>2082801</v>
      </c>
      <c r="B250" s="182" t="str">
        <f>VLOOKUP(A250,[1]Sheet1!$A$2:$B$2626,2,0)</f>
        <v>行政运行</v>
      </c>
      <c r="C250" s="205">
        <v>288.109172</v>
      </c>
      <c r="D250" s="283"/>
      <c r="E250" s="283"/>
      <c r="F250" s="283"/>
      <c r="G250" s="283"/>
      <c r="H250" s="283"/>
      <c r="I250" s="283"/>
      <c r="J250" s="283"/>
      <c r="K250" s="283"/>
    </row>
    <row r="251" spans="1:11">
      <c r="A251" s="749">
        <v>2082850</v>
      </c>
      <c r="B251" s="182" t="str">
        <f>VLOOKUP(A251,[1]Sheet1!$A$2:$B$2626,2,0)</f>
        <v>事业运行</v>
      </c>
      <c r="C251" s="205">
        <v>199.487744</v>
      </c>
      <c r="D251" s="283"/>
      <c r="E251" s="283"/>
      <c r="F251" s="283"/>
      <c r="G251" s="283"/>
      <c r="H251" s="283"/>
      <c r="I251" s="283"/>
      <c r="J251" s="283"/>
      <c r="K251" s="283"/>
    </row>
    <row r="252" spans="1:11">
      <c r="A252" s="749">
        <v>2082899</v>
      </c>
      <c r="B252" s="182" t="str">
        <f>VLOOKUP(A252,[1]Sheet1!$A$2:$B$2626,2,0)</f>
        <v>其他退役军人事务管理支出</v>
      </c>
      <c r="C252" s="205">
        <v>279.484327</v>
      </c>
      <c r="D252" s="283"/>
      <c r="E252" s="283"/>
      <c r="F252" s="283"/>
      <c r="G252" s="283"/>
      <c r="H252" s="283"/>
      <c r="I252" s="283"/>
      <c r="J252" s="283"/>
      <c r="K252" s="283"/>
    </row>
    <row r="253" spans="1:11">
      <c r="A253" s="180">
        <v>20899</v>
      </c>
      <c r="B253" s="180" t="str">
        <f>VLOOKUP(A253,[1]Sheet1!$A$2:$B$2626,2,0)</f>
        <v>其他社会保障和就业支出</v>
      </c>
      <c r="C253" s="178">
        <v>151.871936</v>
      </c>
      <c r="D253" s="283"/>
      <c r="E253" s="283"/>
      <c r="F253" s="283"/>
      <c r="G253" s="283"/>
      <c r="H253" s="283"/>
      <c r="I253" s="283"/>
      <c r="J253" s="283"/>
      <c r="K253" s="283"/>
    </row>
    <row r="254" spans="1:11">
      <c r="A254" s="749">
        <v>2089999</v>
      </c>
      <c r="B254" s="182" t="str">
        <f>VLOOKUP(A254,[1]Sheet1!$A$2:$B$2626,2,0)</f>
        <v>其他社会保障和就业支出</v>
      </c>
      <c r="C254" s="205">
        <v>151.871936</v>
      </c>
      <c r="D254" s="283"/>
      <c r="E254" s="283"/>
      <c r="F254" s="283"/>
      <c r="G254" s="283"/>
      <c r="H254" s="283"/>
      <c r="I254" s="283"/>
      <c r="J254" s="283"/>
      <c r="K254" s="283"/>
    </row>
    <row r="255" spans="1:11">
      <c r="A255" s="177">
        <v>210</v>
      </c>
      <c r="B255" s="177" t="str">
        <f>VLOOKUP(A255,[1]Sheet1!$A$2:$B$2626,2,0)</f>
        <v>卫生健康支出</v>
      </c>
      <c r="C255" s="178">
        <v>48687.786465</v>
      </c>
      <c r="D255" s="283"/>
      <c r="E255" s="283"/>
      <c r="F255" s="283"/>
      <c r="G255" s="283"/>
      <c r="H255" s="283"/>
      <c r="I255" s="283"/>
      <c r="J255" s="283"/>
      <c r="K255" s="283"/>
    </row>
    <row r="256" spans="1:11">
      <c r="A256" s="180">
        <v>21001</v>
      </c>
      <c r="B256" s="180" t="str">
        <f>VLOOKUP(A256,[1]Sheet1!$A$2:$B$2626,2,0)</f>
        <v>卫生健康管理事务</v>
      </c>
      <c r="C256" s="178">
        <v>1098.061224</v>
      </c>
      <c r="D256" s="283"/>
      <c r="E256" s="283"/>
      <c r="F256" s="283"/>
      <c r="G256" s="283"/>
      <c r="H256" s="283"/>
      <c r="I256" s="283"/>
      <c r="J256" s="283"/>
      <c r="K256" s="283"/>
    </row>
    <row r="257" spans="1:11">
      <c r="A257" s="749">
        <v>2100101</v>
      </c>
      <c r="B257" s="182" t="str">
        <f>VLOOKUP(A257,[1]Sheet1!$A$2:$B$2626,2,0)</f>
        <v>行政运行</v>
      </c>
      <c r="C257" s="205">
        <v>708.120472</v>
      </c>
      <c r="D257" s="283"/>
      <c r="E257" s="283"/>
      <c r="F257" s="283"/>
      <c r="G257" s="283"/>
      <c r="H257" s="283"/>
      <c r="I257" s="283"/>
      <c r="J257" s="283"/>
      <c r="K257" s="283"/>
    </row>
    <row r="258" spans="1:11">
      <c r="A258" s="749">
        <v>2100199</v>
      </c>
      <c r="B258" s="182" t="str">
        <f>VLOOKUP(A258,[1]Sheet1!$A$2:$B$2626,2,0)</f>
        <v>其他卫生健康管理事务支出</v>
      </c>
      <c r="C258" s="205">
        <v>389.940752</v>
      </c>
      <c r="D258" s="283"/>
      <c r="E258" s="283"/>
      <c r="F258" s="283"/>
      <c r="G258" s="283"/>
      <c r="H258" s="283"/>
      <c r="I258" s="283"/>
      <c r="J258" s="283"/>
      <c r="K258" s="283"/>
    </row>
    <row r="259" spans="1:11">
      <c r="A259" s="180">
        <v>21002</v>
      </c>
      <c r="B259" s="180" t="str">
        <f>VLOOKUP(A259,[1]Sheet1!$A$2:$B$2626,2,0)</f>
        <v>公立医院</v>
      </c>
      <c r="C259" s="178">
        <v>4437.825895</v>
      </c>
      <c r="D259" s="283"/>
      <c r="E259" s="283"/>
      <c r="F259" s="283"/>
      <c r="G259" s="283"/>
      <c r="H259" s="283"/>
      <c r="I259" s="283"/>
      <c r="J259" s="283"/>
      <c r="K259" s="283"/>
    </row>
    <row r="260" spans="1:11">
      <c r="A260" s="749">
        <v>2100201</v>
      </c>
      <c r="B260" s="182" t="str">
        <f>VLOOKUP(A260,[1]Sheet1!$A$2:$B$2626,2,0)</f>
        <v>综合医院</v>
      </c>
      <c r="C260" s="205">
        <v>3.303</v>
      </c>
      <c r="D260" s="283"/>
      <c r="E260" s="283"/>
      <c r="F260" s="283"/>
      <c r="G260" s="283"/>
      <c r="H260" s="283"/>
      <c r="I260" s="283"/>
      <c r="J260" s="283"/>
      <c r="K260" s="283"/>
    </row>
    <row r="261" spans="1:11">
      <c r="A261" s="749">
        <v>2100202</v>
      </c>
      <c r="B261" s="182" t="str">
        <f>VLOOKUP(A261,[1]Sheet1!$A$2:$B$2626,2,0)</f>
        <v>中医（民族）医院</v>
      </c>
      <c r="C261" s="205">
        <v>3973.942969</v>
      </c>
      <c r="D261" s="283"/>
      <c r="E261" s="283"/>
      <c r="F261" s="283"/>
      <c r="G261" s="283"/>
      <c r="H261" s="283"/>
      <c r="I261" s="283"/>
      <c r="J261" s="283"/>
      <c r="K261" s="283"/>
    </row>
    <row r="262" spans="1:11">
      <c r="A262" s="749">
        <v>2100205</v>
      </c>
      <c r="B262" s="182" t="str">
        <f>VLOOKUP(A262,[1]Sheet1!$A$2:$B$2626,2,0)</f>
        <v>精神病医院</v>
      </c>
      <c r="C262" s="205">
        <v>460.579926</v>
      </c>
      <c r="D262" s="283"/>
      <c r="E262" s="283"/>
      <c r="F262" s="283"/>
      <c r="G262" s="283"/>
      <c r="H262" s="283"/>
      <c r="I262" s="283"/>
      <c r="J262" s="283"/>
      <c r="K262" s="283"/>
    </row>
    <row r="263" spans="1:11">
      <c r="A263" s="180">
        <v>21003</v>
      </c>
      <c r="B263" s="180" t="str">
        <f>VLOOKUP(A263,[1]Sheet1!$A$2:$B$2626,2,0)</f>
        <v>基层医疗卫生机构</v>
      </c>
      <c r="C263" s="178">
        <v>11648.942436</v>
      </c>
      <c r="D263" s="283"/>
      <c r="E263" s="283"/>
      <c r="F263" s="283"/>
      <c r="G263" s="283"/>
      <c r="H263" s="283"/>
      <c r="I263" s="283"/>
      <c r="J263" s="283"/>
      <c r="K263" s="283"/>
    </row>
    <row r="264" spans="1:11">
      <c r="A264" s="749">
        <v>2100302</v>
      </c>
      <c r="B264" s="182" t="str">
        <f>VLOOKUP(A264,[1]Sheet1!$A$2:$B$2626,2,0)</f>
        <v>乡镇卫生院</v>
      </c>
      <c r="C264" s="205">
        <v>11011.479059</v>
      </c>
      <c r="D264" s="283"/>
      <c r="E264" s="283"/>
      <c r="F264" s="283"/>
      <c r="G264" s="283"/>
      <c r="H264" s="283"/>
      <c r="I264" s="283"/>
      <c r="J264" s="283"/>
      <c r="K264" s="283"/>
    </row>
    <row r="265" spans="1:11">
      <c r="A265" s="749">
        <v>2100399</v>
      </c>
      <c r="B265" s="182" t="str">
        <f>VLOOKUP(A265,[1]Sheet1!$A$2:$B$2626,2,0)</f>
        <v>其他基层医疗卫生机构支出</v>
      </c>
      <c r="C265" s="205">
        <v>637.463377</v>
      </c>
      <c r="D265" s="283"/>
      <c r="E265" s="283"/>
      <c r="F265" s="283"/>
      <c r="G265" s="283"/>
      <c r="H265" s="283"/>
      <c r="I265" s="283"/>
      <c r="J265" s="283"/>
      <c r="K265" s="283"/>
    </row>
    <row r="266" spans="1:11">
      <c r="A266" s="180">
        <v>21004</v>
      </c>
      <c r="B266" s="180" t="str">
        <f>VLOOKUP(A266,[1]Sheet1!$A$2:$B$2626,2,0)</f>
        <v>公共卫生</v>
      </c>
      <c r="C266" s="178">
        <v>9445.224628</v>
      </c>
      <c r="D266" s="283"/>
      <c r="E266" s="283"/>
      <c r="F266" s="283"/>
      <c r="G266" s="283"/>
      <c r="H266" s="283"/>
      <c r="I266" s="283"/>
      <c r="J266" s="283"/>
      <c r="K266" s="283"/>
    </row>
    <row r="267" spans="1:11">
      <c r="A267" s="749">
        <v>2100401</v>
      </c>
      <c r="B267" s="182" t="str">
        <f>VLOOKUP(A267,[1]Sheet1!$A$2:$B$2626,2,0)</f>
        <v>疾病预防控制机构</v>
      </c>
      <c r="C267" s="205">
        <v>1081.141464</v>
      </c>
      <c r="D267" s="283"/>
      <c r="E267" s="283"/>
      <c r="F267" s="283"/>
      <c r="G267" s="283"/>
      <c r="H267" s="283"/>
      <c r="I267" s="283"/>
      <c r="J267" s="283"/>
      <c r="K267" s="283"/>
    </row>
    <row r="268" spans="1:11">
      <c r="A268" s="749">
        <v>2100403</v>
      </c>
      <c r="B268" s="182" t="str">
        <f>VLOOKUP(A268,[1]Sheet1!$A$2:$B$2626,2,0)</f>
        <v>妇幼保健机构</v>
      </c>
      <c r="C268" s="205">
        <v>746.572943</v>
      </c>
      <c r="D268" s="283"/>
      <c r="E268" s="283"/>
      <c r="F268" s="283"/>
      <c r="G268" s="283"/>
      <c r="H268" s="283"/>
      <c r="I268" s="283"/>
      <c r="J268" s="283"/>
      <c r="K268" s="283"/>
    </row>
    <row r="269" spans="1:11">
      <c r="A269" s="749">
        <v>2100408</v>
      </c>
      <c r="B269" s="182" t="str">
        <f>VLOOKUP(A269,[1]Sheet1!$A$2:$B$2626,2,0)</f>
        <v>基本公共卫生服务</v>
      </c>
      <c r="C269" s="205">
        <v>3429.607295</v>
      </c>
      <c r="D269" s="283"/>
      <c r="E269" s="283"/>
      <c r="F269" s="283"/>
      <c r="G269" s="283"/>
      <c r="H269" s="283"/>
      <c r="I269" s="283"/>
      <c r="J269" s="283"/>
      <c r="K269" s="283"/>
    </row>
    <row r="270" spans="1:11">
      <c r="A270" s="749">
        <v>2100409</v>
      </c>
      <c r="B270" s="182" t="str">
        <f>VLOOKUP(A270,[1]Sheet1!$A$2:$B$2626,2,0)</f>
        <v>重大公共卫生服务</v>
      </c>
      <c r="C270" s="205">
        <v>4187.830926</v>
      </c>
      <c r="D270" s="283"/>
      <c r="E270" s="283"/>
      <c r="F270" s="283"/>
      <c r="G270" s="283"/>
      <c r="H270" s="283"/>
      <c r="I270" s="283"/>
      <c r="J270" s="283"/>
      <c r="K270" s="283"/>
    </row>
    <row r="271" spans="1:11">
      <c r="A271" s="749">
        <v>2100499</v>
      </c>
      <c r="B271" s="182" t="str">
        <f>VLOOKUP(A271,[1]Sheet1!$A$2:$B$2626,2,0)</f>
        <v>其他公共卫生支出</v>
      </c>
      <c r="C271" s="205">
        <v>0.072</v>
      </c>
      <c r="D271" s="283"/>
      <c r="E271" s="283"/>
      <c r="F271" s="283"/>
      <c r="G271" s="283"/>
      <c r="H271" s="283"/>
      <c r="I271" s="283"/>
      <c r="J271" s="283"/>
      <c r="K271" s="283"/>
    </row>
    <row r="272" spans="1:11">
      <c r="A272" s="180">
        <v>21006</v>
      </c>
      <c r="B272" s="180" t="str">
        <f>VLOOKUP(A272,[1]Sheet1!$A$2:$B$2626,2,0)</f>
        <v>中医药</v>
      </c>
      <c r="C272" s="178">
        <v>0</v>
      </c>
      <c r="D272" s="283"/>
      <c r="E272" s="283"/>
      <c r="F272" s="283"/>
      <c r="G272" s="283"/>
      <c r="H272" s="283"/>
      <c r="I272" s="283"/>
      <c r="J272" s="283"/>
      <c r="K272" s="283"/>
    </row>
    <row r="273" spans="1:11">
      <c r="A273" s="749">
        <v>2100601</v>
      </c>
      <c r="B273" s="182" t="str">
        <f>VLOOKUP(A273,[1]Sheet1!$A$2:$B$2626,2,0)</f>
        <v>中医（民族医）药专项</v>
      </c>
      <c r="C273" s="205">
        <v>0</v>
      </c>
      <c r="D273" s="283"/>
      <c r="E273" s="283"/>
      <c r="F273" s="283"/>
      <c r="G273" s="283"/>
      <c r="H273" s="283"/>
      <c r="I273" s="283"/>
      <c r="J273" s="283"/>
      <c r="K273" s="283"/>
    </row>
    <row r="274" spans="1:11">
      <c r="A274" s="180">
        <v>21007</v>
      </c>
      <c r="B274" s="180" t="str">
        <f>VLOOKUP(A274,[1]Sheet1!$A$2:$B$2626,2,0)</f>
        <v>计划生育事务</v>
      </c>
      <c r="C274" s="178">
        <v>2958.9995</v>
      </c>
      <c r="D274" s="283"/>
      <c r="E274" s="283"/>
      <c r="F274" s="283"/>
      <c r="G274" s="283"/>
      <c r="H274" s="283"/>
      <c r="I274" s="283"/>
      <c r="J274" s="283"/>
      <c r="K274" s="283"/>
    </row>
    <row r="275" spans="1:11">
      <c r="A275" s="749">
        <v>2100717</v>
      </c>
      <c r="B275" s="182" t="str">
        <f>VLOOKUP(A275,[1]Sheet1!$A$2:$B$2626,2,0)</f>
        <v>计划生育服务</v>
      </c>
      <c r="C275" s="205">
        <v>2861.2338</v>
      </c>
      <c r="D275" s="283"/>
      <c r="E275" s="283"/>
      <c r="F275" s="283"/>
      <c r="G275" s="283"/>
      <c r="H275" s="283"/>
      <c r="I275" s="283"/>
      <c r="J275" s="283"/>
      <c r="K275" s="283"/>
    </row>
    <row r="276" spans="1:11">
      <c r="A276" s="749">
        <v>2100799</v>
      </c>
      <c r="B276" s="182" t="str">
        <f>VLOOKUP(A276,[1]Sheet1!$A$2:$B$2626,2,0)</f>
        <v>其他计划生育事务支出</v>
      </c>
      <c r="C276" s="205">
        <v>97.7657</v>
      </c>
      <c r="D276" s="283"/>
      <c r="E276" s="283"/>
      <c r="F276" s="283"/>
      <c r="G276" s="283"/>
      <c r="H276" s="283"/>
      <c r="I276" s="283"/>
      <c r="J276" s="283"/>
      <c r="K276" s="283"/>
    </row>
    <row r="277" spans="1:11">
      <c r="A277" s="180">
        <v>21011</v>
      </c>
      <c r="B277" s="180" t="str">
        <f>VLOOKUP(A277,[1]Sheet1!$A$2:$B$2626,2,0)</f>
        <v>行政事业单位医疗</v>
      </c>
      <c r="C277" s="178">
        <v>12230.676878</v>
      </c>
      <c r="D277" s="283"/>
      <c r="E277" s="283"/>
      <c r="F277" s="283"/>
      <c r="G277" s="283"/>
      <c r="H277" s="283"/>
      <c r="I277" s="283"/>
      <c r="J277" s="283"/>
      <c r="K277" s="283"/>
    </row>
    <row r="278" spans="1:11">
      <c r="A278" s="749">
        <v>2101101</v>
      </c>
      <c r="B278" s="182" t="str">
        <f>VLOOKUP(A278,[1]Sheet1!$A$2:$B$2626,2,0)</f>
        <v>行政单位医疗</v>
      </c>
      <c r="C278" s="205">
        <v>1548.653676</v>
      </c>
      <c r="D278" s="283"/>
      <c r="E278" s="283"/>
      <c r="F278" s="283"/>
      <c r="G278" s="283"/>
      <c r="H278" s="283"/>
      <c r="I278" s="283"/>
      <c r="J278" s="283"/>
      <c r="K278" s="283"/>
    </row>
    <row r="279" spans="1:11">
      <c r="A279" s="749">
        <v>2101102</v>
      </c>
      <c r="B279" s="182" t="str">
        <f>VLOOKUP(A279,[1]Sheet1!$A$2:$B$2626,2,0)</f>
        <v>事业单位医疗</v>
      </c>
      <c r="C279" s="205">
        <v>5174.352673</v>
      </c>
      <c r="D279" s="283"/>
      <c r="E279" s="283"/>
      <c r="F279" s="283"/>
      <c r="G279" s="283"/>
      <c r="H279" s="283"/>
      <c r="I279" s="283"/>
      <c r="J279" s="283"/>
      <c r="K279" s="283"/>
    </row>
    <row r="280" spans="1:11">
      <c r="A280" s="749">
        <v>2101103</v>
      </c>
      <c r="B280" s="182" t="str">
        <f>VLOOKUP(A280,[1]Sheet1!$A$2:$B$2626,2,0)</f>
        <v>公务员医疗补助</v>
      </c>
      <c r="C280" s="205">
        <v>1038.087224</v>
      </c>
      <c r="D280" s="283"/>
      <c r="E280" s="283"/>
      <c r="F280" s="283"/>
      <c r="G280" s="283"/>
      <c r="H280" s="283"/>
      <c r="I280" s="283"/>
      <c r="J280" s="283"/>
      <c r="K280" s="283"/>
    </row>
    <row r="281" spans="1:11">
      <c r="A281" s="749">
        <v>2101199</v>
      </c>
      <c r="B281" s="182" t="str">
        <f>VLOOKUP(A281,[1]Sheet1!$A$2:$B$2626,2,0)</f>
        <v>其他行政事业单位医疗支出</v>
      </c>
      <c r="C281" s="205">
        <v>4469.583305</v>
      </c>
      <c r="D281" s="283"/>
      <c r="E281" s="283"/>
      <c r="F281" s="283"/>
      <c r="G281" s="283"/>
      <c r="H281" s="283"/>
      <c r="I281" s="283"/>
      <c r="J281" s="283"/>
      <c r="K281" s="283"/>
    </row>
    <row r="282" spans="1:11">
      <c r="A282" s="180">
        <v>21012</v>
      </c>
      <c r="B282" s="180" t="str">
        <f>VLOOKUP(A282,[1]Sheet1!$A$2:$B$2626,2,0)</f>
        <v>财政对基本医疗保险基金的补助</v>
      </c>
      <c r="C282" s="178">
        <v>1504.71808</v>
      </c>
      <c r="D282" s="283"/>
      <c r="E282" s="283"/>
      <c r="F282" s="283"/>
      <c r="G282" s="283"/>
      <c r="H282" s="283"/>
      <c r="I282" s="283"/>
      <c r="J282" s="283"/>
      <c r="K282" s="283"/>
    </row>
    <row r="283" spans="1:11">
      <c r="A283" s="749">
        <v>2101201</v>
      </c>
      <c r="B283" s="182" t="str">
        <f>VLOOKUP(A283,[1]Sheet1!$A$2:$B$2626,2,0)</f>
        <v>财政对职工基本医疗保险基金的补助</v>
      </c>
      <c r="C283" s="205">
        <v>26</v>
      </c>
      <c r="D283" s="283"/>
      <c r="E283" s="283"/>
      <c r="F283" s="283"/>
      <c r="G283" s="283"/>
      <c r="H283" s="283"/>
      <c r="I283" s="283"/>
      <c r="J283" s="283"/>
      <c r="K283" s="283"/>
    </row>
    <row r="284" spans="1:11">
      <c r="A284" s="749">
        <v>2101202</v>
      </c>
      <c r="B284" s="182" t="str">
        <f>VLOOKUP(A284,[1]Sheet1!$A$2:$B$2626,2,0)</f>
        <v>财政对城乡居民基本医疗保险基金的补助</v>
      </c>
      <c r="C284" s="205">
        <v>1478.71808</v>
      </c>
      <c r="D284" s="283"/>
      <c r="E284" s="283"/>
      <c r="F284" s="283"/>
      <c r="G284" s="283"/>
      <c r="H284" s="283"/>
      <c r="I284" s="283"/>
      <c r="J284" s="283"/>
      <c r="K284" s="283"/>
    </row>
    <row r="285" spans="1:11">
      <c r="A285" s="180">
        <v>21013</v>
      </c>
      <c r="B285" s="180" t="str">
        <f>VLOOKUP(A285,[1]Sheet1!$A$2:$B$2626,2,0)</f>
        <v>医疗救助</v>
      </c>
      <c r="C285" s="178">
        <v>4001.282776</v>
      </c>
      <c r="D285" s="283"/>
      <c r="E285" s="283"/>
      <c r="F285" s="283"/>
      <c r="G285" s="283"/>
      <c r="H285" s="283"/>
      <c r="I285" s="283"/>
      <c r="J285" s="283"/>
      <c r="K285" s="283"/>
    </row>
    <row r="286" spans="1:11">
      <c r="A286" s="749">
        <v>2101301</v>
      </c>
      <c r="B286" s="182" t="str">
        <f>VLOOKUP(A286,[1]Sheet1!$A$2:$B$2626,2,0)</f>
        <v>城乡医疗救助</v>
      </c>
      <c r="C286" s="205">
        <v>3886.1</v>
      </c>
      <c r="D286" s="283"/>
      <c r="E286" s="283"/>
      <c r="F286" s="283"/>
      <c r="G286" s="283"/>
      <c r="H286" s="283"/>
      <c r="I286" s="283"/>
      <c r="J286" s="283"/>
      <c r="K286" s="283"/>
    </row>
    <row r="287" spans="1:11">
      <c r="A287" s="749">
        <v>2101399</v>
      </c>
      <c r="B287" s="182" t="str">
        <f>VLOOKUP(A287,[1]Sheet1!$A$2:$B$2626,2,0)</f>
        <v>其他医疗救助支出</v>
      </c>
      <c r="C287" s="205">
        <v>115.182776</v>
      </c>
      <c r="D287" s="283"/>
      <c r="E287" s="283"/>
      <c r="F287" s="283"/>
      <c r="G287" s="283"/>
      <c r="H287" s="283"/>
      <c r="I287" s="283"/>
      <c r="J287" s="283"/>
      <c r="K287" s="283"/>
    </row>
    <row r="288" spans="1:11">
      <c r="A288" s="180">
        <v>21014</v>
      </c>
      <c r="B288" s="180" t="str">
        <f>VLOOKUP(A288,[1]Sheet1!$A$2:$B$2626,2,0)</f>
        <v>优抚对象医疗</v>
      </c>
      <c r="C288" s="178">
        <v>411.634942</v>
      </c>
      <c r="D288" s="283"/>
      <c r="E288" s="283"/>
      <c r="F288" s="283"/>
      <c r="G288" s="283"/>
      <c r="H288" s="283"/>
      <c r="I288" s="283"/>
      <c r="J288" s="283"/>
      <c r="K288" s="283"/>
    </row>
    <row r="289" spans="1:11">
      <c r="A289" s="749">
        <v>2101401</v>
      </c>
      <c r="B289" s="182" t="str">
        <f>VLOOKUP(A289,[1]Sheet1!$A$2:$B$2626,2,0)</f>
        <v>优抚对象医疗补助</v>
      </c>
      <c r="C289" s="205">
        <v>411.634942</v>
      </c>
      <c r="D289" s="283"/>
      <c r="E289" s="283"/>
      <c r="F289" s="283"/>
      <c r="G289" s="283"/>
      <c r="H289" s="283"/>
      <c r="I289" s="283"/>
      <c r="J289" s="283"/>
      <c r="K289" s="283"/>
    </row>
    <row r="290" spans="1:11">
      <c r="A290" s="180">
        <v>21015</v>
      </c>
      <c r="B290" s="180" t="str">
        <f>VLOOKUP(A290,[1]Sheet1!$A$2:$B$2626,2,0)</f>
        <v>医疗保障管理事务</v>
      </c>
      <c r="C290" s="178">
        <v>597.354278</v>
      </c>
      <c r="D290" s="283"/>
      <c r="E290" s="283"/>
      <c r="F290" s="283"/>
      <c r="G290" s="283"/>
      <c r="H290" s="283"/>
      <c r="I290" s="283"/>
      <c r="J290" s="283"/>
      <c r="K290" s="283"/>
    </row>
    <row r="291" spans="1:11">
      <c r="A291" s="749">
        <v>2101501</v>
      </c>
      <c r="B291" s="182" t="str">
        <f>VLOOKUP(A291,[1]Sheet1!$A$2:$B$2626,2,0)</f>
        <v>行政运行</v>
      </c>
      <c r="C291" s="205">
        <v>448.752096</v>
      </c>
      <c r="D291" s="283"/>
      <c r="E291" s="283"/>
      <c r="F291" s="283"/>
      <c r="G291" s="283"/>
      <c r="H291" s="283"/>
      <c r="I291" s="283"/>
      <c r="J291" s="283"/>
      <c r="K291" s="283"/>
    </row>
    <row r="292" spans="1:11">
      <c r="A292" s="749">
        <v>2101504</v>
      </c>
      <c r="B292" s="182" t="str">
        <f>VLOOKUP(A292,[1]Sheet1!$A$2:$B$2626,2,0)</f>
        <v>信息化建设</v>
      </c>
      <c r="C292" s="205">
        <v>18.703579</v>
      </c>
      <c r="D292" s="283"/>
      <c r="E292" s="283"/>
      <c r="F292" s="283"/>
      <c r="G292" s="283"/>
      <c r="H292" s="283"/>
      <c r="I292" s="283"/>
      <c r="J292" s="283"/>
      <c r="K292" s="283"/>
    </row>
    <row r="293" spans="1:11">
      <c r="A293" s="749">
        <v>2101506</v>
      </c>
      <c r="B293" s="182" t="str">
        <f>VLOOKUP(A293,[1]Sheet1!$A$2:$B$2626,2,0)</f>
        <v>医疗保障经办事务</v>
      </c>
      <c r="C293" s="205">
        <v>129.898603</v>
      </c>
      <c r="D293" s="283"/>
      <c r="E293" s="283"/>
      <c r="F293" s="283"/>
      <c r="G293" s="283"/>
      <c r="H293" s="283"/>
      <c r="I293" s="283"/>
      <c r="J293" s="283"/>
      <c r="K293" s="283"/>
    </row>
    <row r="294" spans="1:11">
      <c r="A294" s="180">
        <v>21099</v>
      </c>
      <c r="B294" s="180" t="str">
        <f>VLOOKUP(A294,[1]Sheet1!$A$2:$B$2626,2,0)</f>
        <v>其他卫生健康支出</v>
      </c>
      <c r="C294" s="178">
        <v>353.065828</v>
      </c>
      <c r="D294" s="283"/>
      <c r="E294" s="283"/>
      <c r="F294" s="283"/>
      <c r="G294" s="283"/>
      <c r="H294" s="283"/>
      <c r="I294" s="283"/>
      <c r="J294" s="283"/>
      <c r="K294" s="283"/>
    </row>
    <row r="295" spans="1:11">
      <c r="A295" s="749">
        <v>2109999</v>
      </c>
      <c r="B295" s="182" t="str">
        <f>VLOOKUP(A295,[1]Sheet1!$A$2:$B$2626,2,0)</f>
        <v>其他卫生健康支出</v>
      </c>
      <c r="C295" s="205">
        <v>353.065828</v>
      </c>
      <c r="D295" s="283"/>
      <c r="E295" s="283"/>
      <c r="F295" s="283"/>
      <c r="G295" s="283"/>
      <c r="H295" s="283"/>
      <c r="I295" s="283"/>
      <c r="J295" s="283"/>
      <c r="K295" s="283"/>
    </row>
    <row r="296" spans="1:11">
      <c r="A296" s="177">
        <v>211</v>
      </c>
      <c r="B296" s="177" t="str">
        <f>VLOOKUP(A296,[1]Sheet1!$A$2:$B$2626,2,0)</f>
        <v>节能环保支出</v>
      </c>
      <c r="C296" s="178">
        <v>30096.96743</v>
      </c>
      <c r="D296" s="283"/>
      <c r="E296" s="283"/>
      <c r="F296" s="283"/>
      <c r="G296" s="283"/>
      <c r="H296" s="283"/>
      <c r="I296" s="283"/>
      <c r="J296" s="283"/>
      <c r="K296" s="283"/>
    </row>
    <row r="297" spans="1:11">
      <c r="A297" s="180">
        <v>21101</v>
      </c>
      <c r="B297" s="180" t="str">
        <f>VLOOKUP(A297,[1]Sheet1!$A$2:$B$2626,2,0)</f>
        <v>环境保护管理事务</v>
      </c>
      <c r="C297" s="178">
        <v>2212.928541</v>
      </c>
      <c r="D297" s="283"/>
      <c r="E297" s="283"/>
      <c r="F297" s="283"/>
      <c r="G297" s="283"/>
      <c r="H297" s="283"/>
      <c r="I297" s="283"/>
      <c r="J297" s="283"/>
      <c r="K297" s="283"/>
    </row>
    <row r="298" spans="1:11">
      <c r="A298" s="749">
        <v>2110101</v>
      </c>
      <c r="B298" s="182" t="str">
        <f>VLOOKUP(A298,[1]Sheet1!$A$2:$B$2626,2,0)</f>
        <v>行政运行</v>
      </c>
      <c r="C298" s="205">
        <v>653.565038</v>
      </c>
      <c r="D298" s="283"/>
      <c r="E298" s="283"/>
      <c r="F298" s="283"/>
      <c r="G298" s="283"/>
      <c r="H298" s="283"/>
      <c r="I298" s="283"/>
      <c r="J298" s="283"/>
      <c r="K298" s="283"/>
    </row>
    <row r="299" spans="1:11">
      <c r="A299" s="749">
        <v>2110102</v>
      </c>
      <c r="B299" s="182" t="str">
        <f>VLOOKUP(A299,[1]Sheet1!$A$2:$B$2626,2,0)</f>
        <v>一般行政管理事务</v>
      </c>
      <c r="C299" s="205">
        <v>3</v>
      </c>
      <c r="D299" s="283"/>
      <c r="E299" s="283"/>
      <c r="F299" s="283"/>
      <c r="G299" s="283"/>
      <c r="H299" s="283"/>
      <c r="I299" s="283"/>
      <c r="J299" s="283"/>
      <c r="K299" s="283"/>
    </row>
    <row r="300" spans="1:11">
      <c r="A300" s="749">
        <v>2110104</v>
      </c>
      <c r="B300" s="182" t="str">
        <f>VLOOKUP(A300,[1]Sheet1!$A$2:$B$2626,2,0)</f>
        <v>生态环境保护宣传</v>
      </c>
      <c r="C300" s="205">
        <v>1227.556745</v>
      </c>
      <c r="D300" s="283"/>
      <c r="E300" s="283"/>
      <c r="F300" s="283"/>
      <c r="G300" s="283"/>
      <c r="H300" s="283"/>
      <c r="I300" s="283"/>
      <c r="J300" s="283"/>
      <c r="K300" s="283"/>
    </row>
    <row r="301" spans="1:11">
      <c r="A301" s="749">
        <v>2110199</v>
      </c>
      <c r="B301" s="182" t="str">
        <f>VLOOKUP(A301,[1]Sheet1!$A$2:$B$2626,2,0)</f>
        <v>其他环境保护管理事务支出</v>
      </c>
      <c r="C301" s="205">
        <v>328.806758</v>
      </c>
      <c r="D301" s="283"/>
      <c r="E301" s="283"/>
      <c r="F301" s="283"/>
      <c r="G301" s="283"/>
      <c r="H301" s="283"/>
      <c r="I301" s="283"/>
      <c r="J301" s="283"/>
      <c r="K301" s="283"/>
    </row>
    <row r="302" spans="1:11">
      <c r="A302" s="180">
        <v>21102</v>
      </c>
      <c r="B302" s="180" t="str">
        <f>VLOOKUP(A302,[1]Sheet1!$A$2:$B$2626,2,0)</f>
        <v>环境监测与监察</v>
      </c>
      <c r="C302" s="178">
        <v>59.935085</v>
      </c>
      <c r="D302" s="283"/>
      <c r="E302" s="283"/>
      <c r="F302" s="283"/>
      <c r="G302" s="283"/>
      <c r="H302" s="283"/>
      <c r="I302" s="283"/>
      <c r="J302" s="283"/>
      <c r="K302" s="283"/>
    </row>
    <row r="303" spans="1:11">
      <c r="A303" s="749">
        <v>2110299</v>
      </c>
      <c r="B303" s="182" t="str">
        <f>VLOOKUP(A303,[1]Sheet1!$A$2:$B$2626,2,0)</f>
        <v>其他环境监测与监察支出</v>
      </c>
      <c r="C303" s="205">
        <v>59.935085</v>
      </c>
      <c r="D303" s="283"/>
      <c r="E303" s="283"/>
      <c r="F303" s="283"/>
      <c r="G303" s="283"/>
      <c r="H303" s="283"/>
      <c r="I303" s="283"/>
      <c r="J303" s="283"/>
      <c r="K303" s="283"/>
    </row>
    <row r="304" spans="1:11">
      <c r="A304" s="180">
        <v>21103</v>
      </c>
      <c r="B304" s="180" t="str">
        <f>VLOOKUP(A304,[1]Sheet1!$A$2:$B$2626,2,0)</f>
        <v>污染防治</v>
      </c>
      <c r="C304" s="178">
        <v>9463.335036</v>
      </c>
      <c r="D304" s="283"/>
      <c r="E304" s="283"/>
      <c r="F304" s="283"/>
      <c r="G304" s="283"/>
      <c r="H304" s="283"/>
      <c r="I304" s="283"/>
      <c r="J304" s="283"/>
      <c r="K304" s="283"/>
    </row>
    <row r="305" spans="1:11">
      <c r="A305" s="749">
        <v>2110301</v>
      </c>
      <c r="B305" s="182" t="str">
        <f>VLOOKUP(A305,[1]Sheet1!$A$2:$B$2626,2,0)</f>
        <v>大气</v>
      </c>
      <c r="C305" s="205">
        <v>88.2</v>
      </c>
      <c r="D305" s="283"/>
      <c r="E305" s="283"/>
      <c r="F305" s="283"/>
      <c r="G305" s="283"/>
      <c r="H305" s="283"/>
      <c r="I305" s="283"/>
      <c r="J305" s="283"/>
      <c r="K305" s="283"/>
    </row>
    <row r="306" spans="1:11">
      <c r="A306" s="749">
        <v>2110302</v>
      </c>
      <c r="B306" s="182" t="str">
        <f>VLOOKUP(A306,[1]Sheet1!$A$2:$B$2626,2,0)</f>
        <v>水体</v>
      </c>
      <c r="C306" s="205">
        <v>8076.426698</v>
      </c>
      <c r="D306" s="283"/>
      <c r="E306" s="283"/>
      <c r="F306" s="283"/>
      <c r="G306" s="283"/>
      <c r="H306" s="283"/>
      <c r="I306" s="283"/>
      <c r="J306" s="283"/>
      <c r="K306" s="283"/>
    </row>
    <row r="307" spans="1:11">
      <c r="A307" s="749">
        <v>2110304</v>
      </c>
      <c r="B307" s="182" t="str">
        <f>VLOOKUP(A307,[1]Sheet1!$A$2:$B$2626,2,0)</f>
        <v>固体废弃物与化学品</v>
      </c>
      <c r="C307" s="205">
        <v>1163.708338</v>
      </c>
      <c r="D307" s="283"/>
      <c r="E307" s="283"/>
      <c r="F307" s="283"/>
      <c r="G307" s="283"/>
      <c r="H307" s="283"/>
      <c r="I307" s="283"/>
      <c r="J307" s="283"/>
      <c r="K307" s="283"/>
    </row>
    <row r="308" spans="1:11">
      <c r="A308" s="749">
        <v>2110307</v>
      </c>
      <c r="B308" s="182" t="str">
        <f>VLOOKUP(A308,[1]Sheet1!$A$2:$B$2626,2,0)</f>
        <v>土壤</v>
      </c>
      <c r="C308" s="205">
        <v>0</v>
      </c>
      <c r="D308" s="283"/>
      <c r="E308" s="283"/>
      <c r="F308" s="283"/>
      <c r="G308" s="283"/>
      <c r="H308" s="283"/>
      <c r="I308" s="283"/>
      <c r="J308" s="283"/>
      <c r="K308" s="283"/>
    </row>
    <row r="309" spans="1:11">
      <c r="A309" s="749">
        <v>2110399</v>
      </c>
      <c r="B309" s="182" t="str">
        <f>VLOOKUP(A309,[1]Sheet1!$A$2:$B$2626,2,0)</f>
        <v>其他污染防治支出</v>
      </c>
      <c r="C309" s="205">
        <v>135</v>
      </c>
      <c r="D309" s="283"/>
      <c r="E309" s="283"/>
      <c r="F309" s="283"/>
      <c r="G309" s="283"/>
      <c r="H309" s="283"/>
      <c r="I309" s="283"/>
      <c r="J309" s="283"/>
      <c r="K309" s="283"/>
    </row>
    <row r="310" spans="1:11">
      <c r="A310" s="180">
        <v>21104</v>
      </c>
      <c r="B310" s="180" t="str">
        <f>VLOOKUP(A310,[1]Sheet1!$A$2:$B$2626,2,0)</f>
        <v>自然生态保护</v>
      </c>
      <c r="C310" s="178">
        <v>12127.786367</v>
      </c>
      <c r="D310" s="283"/>
      <c r="E310" s="283"/>
      <c r="F310" s="283"/>
      <c r="G310" s="283"/>
      <c r="H310" s="283"/>
      <c r="I310" s="283"/>
      <c r="J310" s="283"/>
      <c r="K310" s="283"/>
    </row>
    <row r="311" spans="1:11">
      <c r="A311" s="749">
        <v>2110401</v>
      </c>
      <c r="B311" s="182" t="str">
        <f>VLOOKUP(A311,[1]Sheet1!$A$2:$B$2626,2,0)</f>
        <v>生态保护</v>
      </c>
      <c r="C311" s="205">
        <v>4972</v>
      </c>
      <c r="D311" s="283"/>
      <c r="E311" s="283"/>
      <c r="F311" s="283"/>
      <c r="G311" s="283"/>
      <c r="H311" s="283"/>
      <c r="I311" s="283"/>
      <c r="J311" s="283"/>
      <c r="K311" s="283"/>
    </row>
    <row r="312" spans="1:11">
      <c r="A312" s="749">
        <v>2110402</v>
      </c>
      <c r="B312" s="182" t="str">
        <f>VLOOKUP(A312,[1]Sheet1!$A$2:$B$2626,2,0)</f>
        <v>农村环境保护</v>
      </c>
      <c r="C312" s="205">
        <v>7022.712667</v>
      </c>
      <c r="D312" s="283"/>
      <c r="E312" s="283"/>
      <c r="F312" s="283"/>
      <c r="G312" s="283"/>
      <c r="H312" s="283"/>
      <c r="I312" s="283"/>
      <c r="J312" s="283"/>
      <c r="K312" s="283"/>
    </row>
    <row r="313" spans="1:11">
      <c r="A313" s="749">
        <v>2110499</v>
      </c>
      <c r="B313" s="182" t="str">
        <f>VLOOKUP(A313,[1]Sheet1!$A$2:$B$2626,2,0)</f>
        <v>其他自然生态保护支出</v>
      </c>
      <c r="C313" s="205">
        <v>133.0737</v>
      </c>
      <c r="D313" s="283"/>
      <c r="E313" s="283"/>
      <c r="F313" s="283"/>
      <c r="G313" s="283"/>
      <c r="H313" s="283"/>
      <c r="I313" s="283"/>
      <c r="J313" s="283"/>
      <c r="K313" s="283"/>
    </row>
    <row r="314" spans="1:11">
      <c r="A314" s="180">
        <v>21105</v>
      </c>
      <c r="B314" s="180" t="str">
        <f>VLOOKUP(A314,[1]Sheet1!$A$2:$B$2626,2,0)</f>
        <v>天然林保护</v>
      </c>
      <c r="C314" s="178">
        <v>771.193498</v>
      </c>
      <c r="D314" s="283"/>
      <c r="E314" s="283"/>
      <c r="F314" s="283"/>
      <c r="G314" s="283"/>
      <c r="H314" s="283"/>
      <c r="I314" s="283"/>
      <c r="J314" s="283"/>
      <c r="K314" s="283"/>
    </row>
    <row r="315" spans="1:11">
      <c r="A315" s="749">
        <v>2110501</v>
      </c>
      <c r="B315" s="182" t="str">
        <f>VLOOKUP(A315,[1]Sheet1!$A$2:$B$2626,2,0)</f>
        <v>森林管护</v>
      </c>
      <c r="C315" s="205">
        <v>439.0366</v>
      </c>
      <c r="D315" s="283"/>
      <c r="E315" s="283"/>
      <c r="F315" s="283"/>
      <c r="G315" s="283"/>
      <c r="H315" s="283"/>
      <c r="I315" s="283"/>
      <c r="J315" s="283"/>
      <c r="K315" s="283"/>
    </row>
    <row r="316" spans="1:11">
      <c r="A316" s="749">
        <v>2110502</v>
      </c>
      <c r="B316" s="182" t="str">
        <f>VLOOKUP(A316,[1]Sheet1!$A$2:$B$2626,2,0)</f>
        <v>社会保险补助</v>
      </c>
      <c r="C316" s="205">
        <v>0</v>
      </c>
      <c r="D316" s="283"/>
      <c r="E316" s="283"/>
      <c r="F316" s="283"/>
      <c r="G316" s="283"/>
      <c r="H316" s="283"/>
      <c r="I316" s="283"/>
      <c r="J316" s="283"/>
      <c r="K316" s="283"/>
    </row>
    <row r="317" spans="1:11">
      <c r="A317" s="749">
        <v>2110599</v>
      </c>
      <c r="B317" s="182" t="str">
        <f>VLOOKUP(A317,[1]Sheet1!$A$2:$B$2626,2,0)</f>
        <v>其他天然林保护支出</v>
      </c>
      <c r="C317" s="205">
        <v>332.156898</v>
      </c>
      <c r="D317" s="283"/>
      <c r="E317" s="283"/>
      <c r="F317" s="283"/>
      <c r="G317" s="283"/>
      <c r="H317" s="283"/>
      <c r="I317" s="283"/>
      <c r="J317" s="283"/>
      <c r="K317" s="283"/>
    </row>
    <row r="318" spans="1:11">
      <c r="A318" s="180">
        <v>21106</v>
      </c>
      <c r="B318" s="180" t="str">
        <f>VLOOKUP(A318,[1]Sheet1!$A$2:$B$2626,2,0)</f>
        <v>退耕还林还草</v>
      </c>
      <c r="C318" s="178">
        <v>3767.26633</v>
      </c>
      <c r="D318" s="283"/>
      <c r="E318" s="283"/>
      <c r="F318" s="283"/>
      <c r="G318" s="283"/>
      <c r="H318" s="283"/>
      <c r="I318" s="283"/>
      <c r="J318" s="283"/>
      <c r="K318" s="283"/>
    </row>
    <row r="319" spans="1:11">
      <c r="A319" s="749">
        <v>2110602</v>
      </c>
      <c r="B319" s="182" t="str">
        <f>VLOOKUP(A319,[1]Sheet1!$A$2:$B$2626,2,0)</f>
        <v>退耕现金</v>
      </c>
      <c r="C319" s="205">
        <v>2099.86359</v>
      </c>
      <c r="D319" s="283"/>
      <c r="E319" s="283"/>
      <c r="F319" s="283"/>
      <c r="G319" s="283"/>
      <c r="H319" s="283"/>
      <c r="I319" s="283"/>
      <c r="J319" s="283"/>
      <c r="K319" s="283"/>
    </row>
    <row r="320" spans="1:11">
      <c r="A320" s="749">
        <v>2110605</v>
      </c>
      <c r="B320" s="182" t="str">
        <f>VLOOKUP(A320,[1]Sheet1!$A$2:$B$2626,2,0)</f>
        <v>退耕还林工程建设</v>
      </c>
      <c r="C320" s="205">
        <v>150.40274</v>
      </c>
      <c r="D320" s="283"/>
      <c r="E320" s="283"/>
      <c r="F320" s="283"/>
      <c r="G320" s="283"/>
      <c r="H320" s="283"/>
      <c r="I320" s="283"/>
      <c r="J320" s="283"/>
      <c r="K320" s="283"/>
    </row>
    <row r="321" spans="1:11">
      <c r="A321" s="749">
        <v>2110699</v>
      </c>
      <c r="B321" s="182" t="str">
        <f>VLOOKUP(A321,[1]Sheet1!$A$2:$B$2626,2,0)</f>
        <v>其他退耕还林还草支出</v>
      </c>
      <c r="C321" s="205">
        <v>1517</v>
      </c>
      <c r="D321" s="283"/>
      <c r="E321" s="283"/>
      <c r="F321" s="283"/>
      <c r="G321" s="283"/>
      <c r="H321" s="283"/>
      <c r="I321" s="283"/>
      <c r="J321" s="283"/>
      <c r="K321" s="283"/>
    </row>
    <row r="322" spans="1:11">
      <c r="A322" s="180">
        <v>21111</v>
      </c>
      <c r="B322" s="180" t="str">
        <f>VLOOKUP(A322,[1]Sheet1!$A$2:$B$2626,2,0)</f>
        <v>污染减排</v>
      </c>
      <c r="C322" s="178">
        <v>115.260376</v>
      </c>
      <c r="D322" s="283"/>
      <c r="E322" s="283"/>
      <c r="F322" s="283"/>
      <c r="G322" s="283"/>
      <c r="H322" s="283"/>
      <c r="I322" s="283"/>
      <c r="J322" s="283"/>
      <c r="K322" s="283"/>
    </row>
    <row r="323" spans="1:11">
      <c r="A323" s="749">
        <v>2111101</v>
      </c>
      <c r="B323" s="182" t="str">
        <f>VLOOKUP(A323,[1]Sheet1!$A$2:$B$2626,2,0)</f>
        <v>生态环境监测与信息</v>
      </c>
      <c r="C323" s="205">
        <v>96.789912</v>
      </c>
      <c r="D323" s="283"/>
      <c r="E323" s="283"/>
      <c r="F323" s="283"/>
      <c r="G323" s="283"/>
      <c r="H323" s="283"/>
      <c r="I323" s="283"/>
      <c r="J323" s="283"/>
      <c r="K323" s="283"/>
    </row>
    <row r="324" spans="1:11">
      <c r="A324" s="749">
        <v>2111102</v>
      </c>
      <c r="B324" s="182" t="str">
        <f>VLOOKUP(A324,[1]Sheet1!$A$2:$B$2626,2,0)</f>
        <v>生态环境执法监察</v>
      </c>
      <c r="C324" s="205">
        <v>18.470464</v>
      </c>
      <c r="D324" s="283"/>
      <c r="E324" s="283"/>
      <c r="F324" s="283"/>
      <c r="G324" s="283"/>
      <c r="H324" s="283"/>
      <c r="I324" s="283"/>
      <c r="J324" s="283"/>
      <c r="K324" s="283"/>
    </row>
    <row r="325" spans="1:11">
      <c r="A325" s="180">
        <v>21114</v>
      </c>
      <c r="B325" s="180" t="str">
        <f>VLOOKUP(A325,[1]Sheet1!$A$2:$B$2626,2,0)</f>
        <v>能源管理事务</v>
      </c>
      <c r="C325" s="178">
        <v>474.676458</v>
      </c>
      <c r="D325" s="283"/>
      <c r="E325" s="283"/>
      <c r="F325" s="283"/>
      <c r="G325" s="283"/>
      <c r="H325" s="283"/>
      <c r="I325" s="283"/>
      <c r="J325" s="283"/>
      <c r="K325" s="283"/>
    </row>
    <row r="326" spans="1:11">
      <c r="A326" s="749">
        <v>2111450</v>
      </c>
      <c r="B326" s="182" t="str">
        <f>VLOOKUP(A326,[1]Sheet1!$A$2:$B$2626,2,0)</f>
        <v>事业运行</v>
      </c>
      <c r="C326" s="205">
        <v>474.676458</v>
      </c>
      <c r="D326" s="283"/>
      <c r="E326" s="283"/>
      <c r="F326" s="283"/>
      <c r="G326" s="283"/>
      <c r="H326" s="283"/>
      <c r="I326" s="283"/>
      <c r="J326" s="283"/>
      <c r="K326" s="283"/>
    </row>
    <row r="327" spans="1:11">
      <c r="A327" s="180">
        <v>21199</v>
      </c>
      <c r="B327" s="180" t="str">
        <f>VLOOKUP(A327,[1]Sheet1!$A$2:$B$2626,2,0)</f>
        <v>其他节能环保支出</v>
      </c>
      <c r="C327" s="178">
        <v>1104.585739</v>
      </c>
      <c r="D327" s="283"/>
      <c r="E327" s="283"/>
      <c r="F327" s="283"/>
      <c r="G327" s="283"/>
      <c r="H327" s="283"/>
      <c r="I327" s="283"/>
      <c r="J327" s="283"/>
      <c r="K327" s="283"/>
    </row>
    <row r="328" spans="1:11">
      <c r="A328" s="749">
        <v>2119999</v>
      </c>
      <c r="B328" s="182" t="str">
        <f>VLOOKUP(A328,[1]Sheet1!$A$2:$B$2626,2,0)</f>
        <v>其他节能环保支出</v>
      </c>
      <c r="C328" s="205">
        <v>1104.585739</v>
      </c>
      <c r="D328" s="283"/>
      <c r="E328" s="283"/>
      <c r="F328" s="283"/>
      <c r="G328" s="283"/>
      <c r="H328" s="283"/>
      <c r="I328" s="283"/>
      <c r="J328" s="283"/>
      <c r="K328" s="283"/>
    </row>
    <row r="329" spans="1:11">
      <c r="A329" s="177">
        <v>212</v>
      </c>
      <c r="B329" s="177" t="str">
        <f>VLOOKUP(A329,[1]Sheet1!$A$2:$B$2626,2,0)</f>
        <v>城乡社区支出</v>
      </c>
      <c r="C329" s="178">
        <v>23666.784271</v>
      </c>
      <c r="D329" s="283"/>
      <c r="E329" s="283"/>
      <c r="F329" s="283"/>
      <c r="G329" s="283"/>
      <c r="H329" s="283"/>
      <c r="I329" s="283"/>
      <c r="J329" s="283"/>
      <c r="K329" s="283"/>
    </row>
    <row r="330" spans="1:11">
      <c r="A330" s="180">
        <v>21201</v>
      </c>
      <c r="B330" s="180" t="str">
        <f>VLOOKUP(A330,[1]Sheet1!$A$2:$B$2626,2,0)</f>
        <v>城乡社区管理事务</v>
      </c>
      <c r="C330" s="178">
        <v>9052.91116</v>
      </c>
      <c r="D330" s="283"/>
      <c r="E330" s="283"/>
      <c r="F330" s="283"/>
      <c r="G330" s="283"/>
      <c r="H330" s="283"/>
      <c r="I330" s="283"/>
      <c r="J330" s="283"/>
      <c r="K330" s="283"/>
    </row>
    <row r="331" spans="1:11">
      <c r="A331" s="749">
        <v>2120101</v>
      </c>
      <c r="B331" s="182" t="str">
        <f>VLOOKUP(A331,[1]Sheet1!$A$2:$B$2626,2,0)</f>
        <v>行政运行</v>
      </c>
      <c r="C331" s="205">
        <v>1421.449733</v>
      </c>
      <c r="D331" s="283"/>
      <c r="E331" s="283"/>
      <c r="F331" s="283"/>
      <c r="G331" s="283"/>
      <c r="H331" s="283"/>
      <c r="I331" s="283"/>
      <c r="J331" s="283"/>
      <c r="K331" s="283"/>
    </row>
    <row r="332" spans="1:11">
      <c r="A332" s="749">
        <v>2120102</v>
      </c>
      <c r="B332" s="182" t="str">
        <f>VLOOKUP(A332,[1]Sheet1!$A$2:$B$2626,2,0)</f>
        <v>一般行政管理事务</v>
      </c>
      <c r="C332" s="205">
        <v>100.557</v>
      </c>
      <c r="D332" s="283"/>
      <c r="E332" s="283"/>
      <c r="F332" s="283"/>
      <c r="G332" s="283"/>
      <c r="H332" s="283"/>
      <c r="I332" s="283"/>
      <c r="J332" s="283"/>
      <c r="K332" s="283"/>
    </row>
    <row r="333" spans="1:11">
      <c r="A333" s="749">
        <v>2120104</v>
      </c>
      <c r="B333" s="182" t="str">
        <f>VLOOKUP(A333,[1]Sheet1!$A$2:$B$2626,2,0)</f>
        <v>城管执法</v>
      </c>
      <c r="C333" s="205">
        <v>10</v>
      </c>
      <c r="D333" s="283"/>
      <c r="E333" s="283"/>
      <c r="F333" s="283"/>
      <c r="G333" s="283"/>
      <c r="H333" s="283"/>
      <c r="I333" s="283"/>
      <c r="J333" s="283"/>
      <c r="K333" s="283"/>
    </row>
    <row r="334" spans="1:11">
      <c r="A334" s="749">
        <v>2120106</v>
      </c>
      <c r="B334" s="182" t="str">
        <f>VLOOKUP(A334,[1]Sheet1!$A$2:$B$2626,2,0)</f>
        <v>工程建设管理</v>
      </c>
      <c r="C334" s="205">
        <v>351.475686</v>
      </c>
      <c r="D334" s="283"/>
      <c r="E334" s="283"/>
      <c r="F334" s="283"/>
      <c r="G334" s="283"/>
      <c r="H334" s="283"/>
      <c r="I334" s="283"/>
      <c r="J334" s="283"/>
      <c r="K334" s="283"/>
    </row>
    <row r="335" spans="1:11">
      <c r="A335" s="749">
        <v>2120199</v>
      </c>
      <c r="B335" s="182" t="str">
        <f>VLOOKUP(A335,[1]Sheet1!$A$2:$B$2626,2,0)</f>
        <v>其他城乡社区管理事务支出</v>
      </c>
      <c r="C335" s="205">
        <v>7169.428741</v>
      </c>
      <c r="D335" s="283"/>
      <c r="E335" s="283"/>
      <c r="F335" s="283"/>
      <c r="G335" s="283"/>
      <c r="H335" s="283"/>
      <c r="I335" s="283"/>
      <c r="J335" s="283"/>
      <c r="K335" s="283"/>
    </row>
    <row r="336" spans="1:11">
      <c r="A336" s="180">
        <v>21202</v>
      </c>
      <c r="B336" s="180" t="str">
        <f>VLOOKUP(A336,[1]Sheet1!$A$2:$B$2626,2,0)</f>
        <v>城乡社区规划与管理</v>
      </c>
      <c r="C336" s="178">
        <v>1.2</v>
      </c>
      <c r="D336" s="283"/>
      <c r="E336" s="283"/>
      <c r="F336" s="283"/>
      <c r="G336" s="283"/>
      <c r="H336" s="283"/>
      <c r="I336" s="283"/>
      <c r="J336" s="283"/>
      <c r="K336" s="283"/>
    </row>
    <row r="337" spans="1:11">
      <c r="A337" s="749">
        <v>2120201</v>
      </c>
      <c r="B337" s="182" t="str">
        <f>VLOOKUP(A337,[1]Sheet1!$A$2:$B$2626,2,0)</f>
        <v>城乡社区规划与管理</v>
      </c>
      <c r="C337" s="205">
        <v>1.2</v>
      </c>
      <c r="D337" s="283"/>
      <c r="E337" s="283"/>
      <c r="F337" s="283"/>
      <c r="G337" s="283"/>
      <c r="H337" s="283"/>
      <c r="I337" s="283"/>
      <c r="J337" s="283"/>
      <c r="K337" s="283"/>
    </row>
    <row r="338" spans="1:11">
      <c r="A338" s="180">
        <v>21203</v>
      </c>
      <c r="B338" s="180" t="str">
        <f>VLOOKUP(A338,[1]Sheet1!$A$2:$B$2626,2,0)</f>
        <v>城乡社区公共设施</v>
      </c>
      <c r="C338" s="178">
        <v>8317.670197</v>
      </c>
      <c r="D338" s="283"/>
      <c r="E338" s="283"/>
      <c r="F338" s="283"/>
      <c r="G338" s="283"/>
      <c r="H338" s="283"/>
      <c r="I338" s="283"/>
      <c r="J338" s="283"/>
      <c r="K338" s="283"/>
    </row>
    <row r="339" spans="1:11">
      <c r="A339" s="749">
        <v>2120303</v>
      </c>
      <c r="B339" s="182" t="str">
        <f>VLOOKUP(A339,[1]Sheet1!$A$2:$B$2626,2,0)</f>
        <v>小城镇基础设施建设</v>
      </c>
      <c r="C339" s="205">
        <v>5648.706478</v>
      </c>
      <c r="D339" s="283"/>
      <c r="E339" s="283"/>
      <c r="F339" s="283"/>
      <c r="G339" s="283"/>
      <c r="H339" s="283"/>
      <c r="I339" s="283"/>
      <c r="J339" s="283"/>
      <c r="K339" s="283"/>
    </row>
    <row r="340" spans="1:11">
      <c r="A340" s="749">
        <v>2120399</v>
      </c>
      <c r="B340" s="182" t="str">
        <f>VLOOKUP(A340,[1]Sheet1!$A$2:$B$2626,2,0)</f>
        <v>其他城乡社区公共设施支出</v>
      </c>
      <c r="C340" s="205">
        <v>2668.963719</v>
      </c>
      <c r="D340" s="283"/>
      <c r="E340" s="283"/>
      <c r="F340" s="283"/>
      <c r="G340" s="283"/>
      <c r="H340" s="283"/>
      <c r="I340" s="283"/>
      <c r="J340" s="283"/>
      <c r="K340" s="283"/>
    </row>
    <row r="341" spans="1:11">
      <c r="A341" s="180">
        <v>21205</v>
      </c>
      <c r="B341" s="180" t="str">
        <f>VLOOKUP(A341,[1]Sheet1!$A$2:$B$2626,2,0)</f>
        <v>城乡社区环境卫生</v>
      </c>
      <c r="C341" s="178">
        <v>1532.237612</v>
      </c>
      <c r="D341" s="283"/>
      <c r="E341" s="283"/>
      <c r="F341" s="283"/>
      <c r="G341" s="283"/>
      <c r="H341" s="283"/>
      <c r="I341" s="283"/>
      <c r="J341" s="283"/>
      <c r="K341" s="283"/>
    </row>
    <row r="342" spans="1:11">
      <c r="A342" s="749">
        <v>2120501</v>
      </c>
      <c r="B342" s="182" t="str">
        <f>VLOOKUP(A342,[1]Sheet1!$A$2:$B$2626,2,0)</f>
        <v>城乡社区环境卫生</v>
      </c>
      <c r="C342" s="205">
        <v>1532.237612</v>
      </c>
      <c r="D342" s="283"/>
      <c r="E342" s="283"/>
      <c r="F342" s="283"/>
      <c r="G342" s="283"/>
      <c r="H342" s="283"/>
      <c r="I342" s="283"/>
      <c r="J342" s="283"/>
      <c r="K342" s="283"/>
    </row>
    <row r="343" spans="1:11">
      <c r="A343" s="180">
        <v>21299</v>
      </c>
      <c r="B343" s="180" t="str">
        <f>VLOOKUP(A343,[1]Sheet1!$A$2:$B$2626,2,0)</f>
        <v>其他城乡社区支出</v>
      </c>
      <c r="C343" s="178">
        <v>4762.765302</v>
      </c>
      <c r="D343" s="283"/>
      <c r="E343" s="283"/>
      <c r="F343" s="283"/>
      <c r="G343" s="283"/>
      <c r="H343" s="283"/>
      <c r="I343" s="283"/>
      <c r="J343" s="283"/>
      <c r="K343" s="283"/>
    </row>
    <row r="344" spans="1:11">
      <c r="A344" s="749">
        <v>2129999</v>
      </c>
      <c r="B344" s="182" t="str">
        <f>VLOOKUP(A344,[1]Sheet1!$A$2:$B$2626,2,0)</f>
        <v>其他城乡社区支出</v>
      </c>
      <c r="C344" s="205">
        <v>4762.765302</v>
      </c>
      <c r="D344" s="283"/>
      <c r="E344" s="283"/>
      <c r="F344" s="283"/>
      <c r="G344" s="283"/>
      <c r="H344" s="283"/>
      <c r="I344" s="283"/>
      <c r="J344" s="283"/>
      <c r="K344" s="283"/>
    </row>
    <row r="345" spans="1:11">
      <c r="A345" s="177">
        <v>213</v>
      </c>
      <c r="B345" s="177" t="str">
        <f>VLOOKUP(A345,[1]Sheet1!$A$2:$B$2626,2,0)</f>
        <v>农林水支出</v>
      </c>
      <c r="C345" s="178">
        <v>80153.139606</v>
      </c>
      <c r="D345" s="283"/>
      <c r="E345" s="283"/>
      <c r="F345" s="283"/>
      <c r="G345" s="283"/>
      <c r="H345" s="283"/>
      <c r="I345" s="283"/>
      <c r="J345" s="283"/>
      <c r="K345" s="283"/>
    </row>
    <row r="346" spans="1:11">
      <c r="A346" s="180">
        <v>21301</v>
      </c>
      <c r="B346" s="180" t="str">
        <f>VLOOKUP(A346,[1]Sheet1!$A$2:$B$2626,2,0)</f>
        <v>农业农村</v>
      </c>
      <c r="C346" s="178">
        <v>34515.012439</v>
      </c>
      <c r="D346" s="283"/>
      <c r="E346" s="283"/>
      <c r="F346" s="283"/>
      <c r="G346" s="283"/>
      <c r="H346" s="283"/>
      <c r="I346" s="283"/>
      <c r="J346" s="283"/>
      <c r="K346" s="283"/>
    </row>
    <row r="347" spans="1:11">
      <c r="A347" s="749">
        <v>2130101</v>
      </c>
      <c r="B347" s="182" t="str">
        <f>VLOOKUP(A347,[1]Sheet1!$A$2:$B$2626,2,0)</f>
        <v>行政运行</v>
      </c>
      <c r="C347" s="205">
        <v>1377.679917</v>
      </c>
      <c r="D347" s="283"/>
      <c r="E347" s="283"/>
      <c r="F347" s="283"/>
      <c r="G347" s="283"/>
      <c r="H347" s="283"/>
      <c r="I347" s="283"/>
      <c r="J347" s="283"/>
      <c r="K347" s="283"/>
    </row>
    <row r="348" spans="1:11">
      <c r="A348" s="749">
        <v>2130104</v>
      </c>
      <c r="B348" s="182" t="str">
        <f>VLOOKUP(A348,[1]Sheet1!$A$2:$B$2626,2,0)</f>
        <v>事业运行</v>
      </c>
      <c r="C348" s="205">
        <v>2806.940496</v>
      </c>
      <c r="D348" s="283"/>
      <c r="E348" s="283"/>
      <c r="F348" s="283"/>
      <c r="G348" s="283"/>
      <c r="H348" s="283"/>
      <c r="I348" s="283"/>
      <c r="J348" s="283"/>
      <c r="K348" s="283"/>
    </row>
    <row r="349" spans="1:11">
      <c r="A349" s="749">
        <v>2130108</v>
      </c>
      <c r="B349" s="182" t="str">
        <f>VLOOKUP(A349,[1]Sheet1!$A$2:$B$2626,2,0)</f>
        <v>病虫害控制</v>
      </c>
      <c r="C349" s="205">
        <v>232.812791</v>
      </c>
      <c r="D349" s="283"/>
      <c r="E349" s="283"/>
      <c r="F349" s="283"/>
      <c r="G349" s="283"/>
      <c r="H349" s="283"/>
      <c r="I349" s="283"/>
      <c r="J349" s="283"/>
      <c r="K349" s="283"/>
    </row>
    <row r="350" spans="1:11">
      <c r="A350" s="749">
        <v>2130109</v>
      </c>
      <c r="B350" s="182" t="str">
        <f>VLOOKUP(A350,[1]Sheet1!$A$2:$B$2626,2,0)</f>
        <v>农产品质量安全</v>
      </c>
      <c r="C350" s="205">
        <v>134.997</v>
      </c>
      <c r="D350" s="283"/>
      <c r="E350" s="283"/>
      <c r="F350" s="283"/>
      <c r="G350" s="283"/>
      <c r="H350" s="283"/>
      <c r="I350" s="283"/>
      <c r="J350" s="283"/>
      <c r="K350" s="283"/>
    </row>
    <row r="351" spans="1:11">
      <c r="A351" s="749">
        <v>2130110</v>
      </c>
      <c r="B351" s="182" t="str">
        <f>VLOOKUP(A351,[1]Sheet1!$A$2:$B$2626,2,0)</f>
        <v>执法监管</v>
      </c>
      <c r="C351" s="205">
        <v>13.35</v>
      </c>
      <c r="D351" s="283"/>
      <c r="E351" s="283"/>
      <c r="F351" s="283"/>
      <c r="G351" s="283"/>
      <c r="H351" s="283"/>
      <c r="I351" s="283"/>
      <c r="J351" s="283"/>
      <c r="K351" s="283"/>
    </row>
    <row r="352" spans="1:11">
      <c r="A352" s="749">
        <v>2130119</v>
      </c>
      <c r="B352" s="182" t="str">
        <f>VLOOKUP(A352,[1]Sheet1!$A$2:$B$2626,2,0)</f>
        <v>防灾救灾</v>
      </c>
      <c r="C352" s="205">
        <v>22.791177</v>
      </c>
      <c r="D352" s="283"/>
      <c r="E352" s="283"/>
      <c r="F352" s="283"/>
      <c r="G352" s="283"/>
      <c r="H352" s="283"/>
      <c r="I352" s="283"/>
      <c r="J352" s="283"/>
      <c r="K352" s="283"/>
    </row>
    <row r="353" spans="1:11">
      <c r="A353" s="749">
        <v>2130122</v>
      </c>
      <c r="B353" s="182" t="str">
        <f>VLOOKUP(A353,[1]Sheet1!$A$2:$B$2626,2,0)</f>
        <v>农业生产发展</v>
      </c>
      <c r="C353" s="205">
        <v>20826.055997</v>
      </c>
      <c r="D353" s="283"/>
      <c r="E353" s="283"/>
      <c r="F353" s="283"/>
      <c r="G353" s="283"/>
      <c r="H353" s="283"/>
      <c r="I353" s="283"/>
      <c r="J353" s="283"/>
      <c r="K353" s="283"/>
    </row>
    <row r="354" spans="1:11">
      <c r="A354" s="749">
        <v>2130124</v>
      </c>
      <c r="B354" s="182" t="str">
        <f>VLOOKUP(A354,[1]Sheet1!$A$2:$B$2626,2,0)</f>
        <v>农村合作经济</v>
      </c>
      <c r="C354" s="205">
        <v>111</v>
      </c>
      <c r="D354" s="283"/>
      <c r="E354" s="283"/>
      <c r="F354" s="283"/>
      <c r="G354" s="283"/>
      <c r="H354" s="283"/>
      <c r="I354" s="283"/>
      <c r="J354" s="283"/>
      <c r="K354" s="283"/>
    </row>
    <row r="355" spans="1:11">
      <c r="A355" s="749">
        <v>2130135</v>
      </c>
      <c r="B355" s="182" t="str">
        <f>VLOOKUP(A355,[1]Sheet1!$A$2:$B$2626,2,0)</f>
        <v>农业资源保护修复与利用</v>
      </c>
      <c r="C355" s="205">
        <v>823.568971</v>
      </c>
      <c r="D355" s="283"/>
      <c r="E355" s="283"/>
      <c r="F355" s="283"/>
      <c r="G355" s="283"/>
      <c r="H355" s="283"/>
      <c r="I355" s="283"/>
      <c r="J355" s="283"/>
      <c r="K355" s="283"/>
    </row>
    <row r="356" spans="1:11">
      <c r="A356" s="749">
        <v>2130142</v>
      </c>
      <c r="B356" s="182" t="str">
        <f>VLOOKUP(A356,[1]Sheet1!$A$2:$B$2626,2,0)</f>
        <v>农村道路建设</v>
      </c>
      <c r="C356" s="205">
        <v>6210</v>
      </c>
      <c r="D356" s="283"/>
      <c r="E356" s="283"/>
      <c r="F356" s="283"/>
      <c r="G356" s="283"/>
      <c r="H356" s="283"/>
      <c r="I356" s="283"/>
      <c r="J356" s="283"/>
      <c r="K356" s="283"/>
    </row>
    <row r="357" spans="1:11">
      <c r="A357" s="749">
        <v>2130153</v>
      </c>
      <c r="B357" s="182" t="str">
        <f>VLOOKUP(A357,[1]Sheet1!$A$2:$B$2626,2,0)</f>
        <v>农田建设</v>
      </c>
      <c r="C357" s="205">
        <v>1431.953034</v>
      </c>
      <c r="D357" s="283"/>
      <c r="E357" s="283"/>
      <c r="F357" s="283"/>
      <c r="G357" s="283"/>
      <c r="H357" s="283"/>
      <c r="I357" s="283"/>
      <c r="J357" s="283"/>
      <c r="K357" s="283"/>
    </row>
    <row r="358" spans="1:11">
      <c r="A358" s="749">
        <v>2130199</v>
      </c>
      <c r="B358" s="182" t="str">
        <f>VLOOKUP(A358,[1]Sheet1!$A$2:$B$2626,2,0)</f>
        <v>其他农业农村支出</v>
      </c>
      <c r="C358" s="205">
        <v>523.863056</v>
      </c>
      <c r="D358" s="283"/>
      <c r="E358" s="283"/>
      <c r="F358" s="283"/>
      <c r="G358" s="283"/>
      <c r="H358" s="283"/>
      <c r="I358" s="283"/>
      <c r="J358" s="283"/>
      <c r="K358" s="283"/>
    </row>
    <row r="359" spans="1:11">
      <c r="A359" s="180">
        <v>21302</v>
      </c>
      <c r="B359" s="180" t="str">
        <f>VLOOKUP(A359,[1]Sheet1!$A$2:$B$2626,2,0)</f>
        <v>林业和草原</v>
      </c>
      <c r="C359" s="178">
        <v>9813.732903</v>
      </c>
      <c r="D359" s="283"/>
      <c r="E359" s="283"/>
      <c r="F359" s="283"/>
      <c r="G359" s="283"/>
      <c r="H359" s="283"/>
      <c r="I359" s="283"/>
      <c r="J359" s="283"/>
      <c r="K359" s="283"/>
    </row>
    <row r="360" spans="1:11">
      <c r="A360" s="749">
        <v>2130201</v>
      </c>
      <c r="B360" s="182" t="str">
        <f>VLOOKUP(A360,[1]Sheet1!$A$2:$B$2626,2,0)</f>
        <v>行政运行</v>
      </c>
      <c r="C360" s="205">
        <v>700.999466</v>
      </c>
      <c r="D360" s="283"/>
      <c r="E360" s="283"/>
      <c r="F360" s="283"/>
      <c r="G360" s="283"/>
      <c r="H360" s="283"/>
      <c r="I360" s="283"/>
      <c r="J360" s="283"/>
      <c r="K360" s="283"/>
    </row>
    <row r="361" spans="1:11">
      <c r="A361" s="749">
        <v>2130204</v>
      </c>
      <c r="B361" s="182" t="str">
        <f>VLOOKUP(A361,[1]Sheet1!$A$2:$B$2626,2,0)</f>
        <v>事业机构</v>
      </c>
      <c r="C361" s="205">
        <v>3812.737213</v>
      </c>
      <c r="D361" s="283"/>
      <c r="E361" s="283"/>
      <c r="F361" s="283"/>
      <c r="G361" s="283"/>
      <c r="H361" s="283"/>
      <c r="I361" s="283"/>
      <c r="J361" s="283"/>
      <c r="K361" s="283"/>
    </row>
    <row r="362" spans="1:11">
      <c r="A362" s="749">
        <v>2130205</v>
      </c>
      <c r="B362" s="182" t="str">
        <f>VLOOKUP(A362,[1]Sheet1!$A$2:$B$2626,2,0)</f>
        <v>森林资源培育</v>
      </c>
      <c r="C362" s="205">
        <v>69.2</v>
      </c>
      <c r="D362" s="283"/>
      <c r="E362" s="283"/>
      <c r="F362" s="283"/>
      <c r="G362" s="283"/>
      <c r="H362" s="283"/>
      <c r="I362" s="283"/>
      <c r="J362" s="283"/>
      <c r="K362" s="283"/>
    </row>
    <row r="363" spans="1:11">
      <c r="A363" s="749">
        <v>2130207</v>
      </c>
      <c r="B363" s="182" t="str">
        <f>VLOOKUP(A363,[1]Sheet1!$A$2:$B$2626,2,0)</f>
        <v>森林资源管理</v>
      </c>
      <c r="C363" s="205">
        <v>300.900601</v>
      </c>
      <c r="D363" s="283"/>
      <c r="E363" s="283"/>
      <c r="F363" s="283"/>
      <c r="G363" s="283"/>
      <c r="H363" s="283"/>
      <c r="I363" s="283"/>
      <c r="J363" s="283"/>
      <c r="K363" s="283"/>
    </row>
    <row r="364" spans="1:11">
      <c r="A364" s="749">
        <v>2130209</v>
      </c>
      <c r="B364" s="182" t="str">
        <f>VLOOKUP(A364,[1]Sheet1!$A$2:$B$2626,2,0)</f>
        <v>森林生态效益补偿</v>
      </c>
      <c r="C364" s="205">
        <v>2614.609321</v>
      </c>
      <c r="D364" s="283"/>
      <c r="E364" s="283"/>
      <c r="F364" s="283"/>
      <c r="G364" s="283"/>
      <c r="H364" s="283"/>
      <c r="I364" s="283"/>
      <c r="J364" s="283"/>
      <c r="K364" s="283"/>
    </row>
    <row r="365" spans="1:11">
      <c r="A365" s="749">
        <v>2130211</v>
      </c>
      <c r="B365" s="182" t="str">
        <f>VLOOKUP(A365,[1]Sheet1!$A$2:$B$2626,2,0)</f>
        <v>动植物保护</v>
      </c>
      <c r="C365" s="205">
        <v>111.08995</v>
      </c>
      <c r="D365" s="283"/>
      <c r="E365" s="283"/>
      <c r="F365" s="283"/>
      <c r="G365" s="283"/>
      <c r="H365" s="283"/>
      <c r="I365" s="283"/>
      <c r="J365" s="283"/>
      <c r="K365" s="283"/>
    </row>
    <row r="366" spans="1:11">
      <c r="A366" s="749">
        <v>2130212</v>
      </c>
      <c r="B366" s="182" t="str">
        <f>VLOOKUP(A366,[1]Sheet1!$A$2:$B$2626,2,0)</f>
        <v>湿地保护</v>
      </c>
      <c r="C366" s="205">
        <v>18</v>
      </c>
      <c r="D366" s="283"/>
      <c r="E366" s="283"/>
      <c r="F366" s="283"/>
      <c r="G366" s="283"/>
      <c r="H366" s="283"/>
      <c r="I366" s="283"/>
      <c r="J366" s="283"/>
      <c r="K366" s="283"/>
    </row>
    <row r="367" spans="1:11">
      <c r="A367" s="749">
        <v>2130213</v>
      </c>
      <c r="B367" s="182" t="str">
        <f>VLOOKUP(A367,[1]Sheet1!$A$2:$B$2626,2,0)</f>
        <v>执法与监督</v>
      </c>
      <c r="C367" s="205">
        <v>7</v>
      </c>
      <c r="D367" s="283"/>
      <c r="E367" s="283"/>
      <c r="F367" s="283"/>
      <c r="G367" s="283"/>
      <c r="H367" s="283"/>
      <c r="I367" s="283"/>
      <c r="J367" s="283"/>
      <c r="K367" s="283"/>
    </row>
    <row r="368" spans="1:11">
      <c r="A368" s="749">
        <v>2130234</v>
      </c>
      <c r="B368" s="182" t="str">
        <f>VLOOKUP(A368,[1]Sheet1!$A$2:$B$2626,2,0)</f>
        <v>林业草原防灾减灾</v>
      </c>
      <c r="C368" s="205">
        <v>909.196352</v>
      </c>
      <c r="D368" s="283"/>
      <c r="E368" s="283"/>
      <c r="F368" s="283"/>
      <c r="G368" s="283"/>
      <c r="H368" s="283"/>
      <c r="I368" s="283"/>
      <c r="J368" s="283"/>
      <c r="K368" s="283"/>
    </row>
    <row r="369" spans="1:11">
      <c r="A369" s="749">
        <v>2130299</v>
      </c>
      <c r="B369" s="182" t="str">
        <f>VLOOKUP(A369,[1]Sheet1!$A$2:$B$2626,2,0)</f>
        <v>其他林业和草原支出</v>
      </c>
      <c r="C369" s="205">
        <v>1270</v>
      </c>
      <c r="D369" s="283"/>
      <c r="E369" s="283"/>
      <c r="F369" s="283"/>
      <c r="G369" s="283"/>
      <c r="H369" s="283"/>
      <c r="I369" s="283"/>
      <c r="J369" s="283"/>
      <c r="K369" s="283"/>
    </row>
    <row r="370" spans="1:11">
      <c r="A370" s="180">
        <v>21303</v>
      </c>
      <c r="B370" s="180" t="str">
        <f>VLOOKUP(A370,[1]Sheet1!$A$2:$B$2626,2,0)</f>
        <v>水利</v>
      </c>
      <c r="C370" s="178">
        <v>12471.247289</v>
      </c>
      <c r="D370" s="283"/>
      <c r="E370" s="283"/>
      <c r="F370" s="283"/>
      <c r="G370" s="283"/>
      <c r="H370" s="283"/>
      <c r="I370" s="283"/>
      <c r="J370" s="283"/>
      <c r="K370" s="283"/>
    </row>
    <row r="371" spans="1:11">
      <c r="A371" s="749">
        <v>2130301</v>
      </c>
      <c r="B371" s="182" t="str">
        <f>VLOOKUP(A371,[1]Sheet1!$A$2:$B$2626,2,0)</f>
        <v>行政运行</v>
      </c>
      <c r="C371" s="205">
        <v>557.704233</v>
      </c>
      <c r="D371" s="283"/>
      <c r="E371" s="283"/>
      <c r="F371" s="283"/>
      <c r="G371" s="283"/>
      <c r="H371" s="283"/>
      <c r="I371" s="283"/>
      <c r="J371" s="283"/>
      <c r="K371" s="283"/>
    </row>
    <row r="372" spans="1:11">
      <c r="A372" s="749">
        <v>2130304</v>
      </c>
      <c r="B372" s="182" t="str">
        <f>VLOOKUP(A372,[1]Sheet1!$A$2:$B$2626,2,0)</f>
        <v>水利行业业务管理</v>
      </c>
      <c r="C372" s="205">
        <v>1004.029213</v>
      </c>
      <c r="D372" s="283"/>
      <c r="E372" s="283"/>
      <c r="F372" s="283"/>
      <c r="G372" s="283"/>
      <c r="H372" s="283"/>
      <c r="I372" s="283"/>
      <c r="J372" s="283"/>
      <c r="K372" s="283"/>
    </row>
    <row r="373" spans="1:11">
      <c r="A373" s="749">
        <v>2130305</v>
      </c>
      <c r="B373" s="182" t="str">
        <f>VLOOKUP(A373,[1]Sheet1!$A$2:$B$2626,2,0)</f>
        <v>水利工程建设</v>
      </c>
      <c r="C373" s="205">
        <v>2811.3894</v>
      </c>
      <c r="D373" s="283"/>
      <c r="E373" s="283"/>
      <c r="F373" s="283"/>
      <c r="G373" s="283"/>
      <c r="H373" s="283"/>
      <c r="I373" s="283"/>
      <c r="J373" s="283"/>
      <c r="K373" s="283"/>
    </row>
    <row r="374" spans="1:11">
      <c r="A374" s="749">
        <v>2130306</v>
      </c>
      <c r="B374" s="182" t="str">
        <f>VLOOKUP(A374,[1]Sheet1!$A$2:$B$2626,2,0)</f>
        <v>水利工程运行与维护</v>
      </c>
      <c r="C374" s="205">
        <v>1776.675143</v>
      </c>
      <c r="D374" s="283"/>
      <c r="E374" s="283"/>
      <c r="F374" s="283"/>
      <c r="G374" s="283"/>
      <c r="H374" s="283"/>
      <c r="I374" s="283"/>
      <c r="J374" s="283"/>
      <c r="K374" s="283"/>
    </row>
    <row r="375" spans="1:11">
      <c r="A375" s="749">
        <v>2130310</v>
      </c>
      <c r="B375" s="182" t="str">
        <f>VLOOKUP(A375,[1]Sheet1!$A$2:$B$2626,2,0)</f>
        <v>水土保持</v>
      </c>
      <c r="C375" s="205">
        <v>5.2</v>
      </c>
      <c r="D375" s="283"/>
      <c r="E375" s="283"/>
      <c r="F375" s="283"/>
      <c r="G375" s="283"/>
      <c r="H375" s="283"/>
      <c r="I375" s="283"/>
      <c r="J375" s="283"/>
      <c r="K375" s="283"/>
    </row>
    <row r="376" spans="1:11">
      <c r="A376" s="749">
        <v>2130311</v>
      </c>
      <c r="B376" s="182" t="str">
        <f>VLOOKUP(A376,[1]Sheet1!$A$2:$B$2626,2,0)</f>
        <v>水资源节约管理与保护</v>
      </c>
      <c r="C376" s="205">
        <v>0</v>
      </c>
      <c r="D376" s="283"/>
      <c r="E376" s="283"/>
      <c r="F376" s="283"/>
      <c r="G376" s="283"/>
      <c r="H376" s="283"/>
      <c r="I376" s="283"/>
      <c r="J376" s="283"/>
      <c r="K376" s="283"/>
    </row>
    <row r="377" spans="1:11">
      <c r="A377" s="749">
        <v>2130312</v>
      </c>
      <c r="B377" s="182" t="str">
        <f>VLOOKUP(A377,[1]Sheet1!$A$2:$B$2626,2,0)</f>
        <v>水质监测</v>
      </c>
      <c r="C377" s="205">
        <v>48.732</v>
      </c>
      <c r="D377" s="283"/>
      <c r="E377" s="283"/>
      <c r="F377" s="283"/>
      <c r="G377" s="283"/>
      <c r="H377" s="283"/>
      <c r="I377" s="283"/>
      <c r="J377" s="283"/>
      <c r="K377" s="283"/>
    </row>
    <row r="378" spans="1:11">
      <c r="A378" s="749">
        <v>2130313</v>
      </c>
      <c r="B378" s="182" t="str">
        <f>VLOOKUP(A378,[1]Sheet1!$A$2:$B$2626,2,0)</f>
        <v>水文测报</v>
      </c>
      <c r="C378" s="205">
        <v>280</v>
      </c>
      <c r="D378" s="283"/>
      <c r="E378" s="283"/>
      <c r="F378" s="283"/>
      <c r="G378" s="283"/>
      <c r="H378" s="283"/>
      <c r="I378" s="283"/>
      <c r="J378" s="283"/>
      <c r="K378" s="283"/>
    </row>
    <row r="379" spans="1:11">
      <c r="A379" s="749">
        <v>2130314</v>
      </c>
      <c r="B379" s="182" t="str">
        <f>VLOOKUP(A379,[1]Sheet1!$A$2:$B$2626,2,0)</f>
        <v>防汛</v>
      </c>
      <c r="C379" s="205">
        <v>86</v>
      </c>
      <c r="D379" s="283"/>
      <c r="E379" s="283"/>
      <c r="F379" s="283"/>
      <c r="G379" s="283"/>
      <c r="H379" s="283"/>
      <c r="I379" s="283"/>
      <c r="J379" s="283"/>
      <c r="K379" s="283"/>
    </row>
    <row r="380" spans="1:11">
      <c r="A380" s="749">
        <v>2130315</v>
      </c>
      <c r="B380" s="182" t="str">
        <f>VLOOKUP(A380,[1]Sheet1!$A$2:$B$2626,2,0)</f>
        <v>抗旱</v>
      </c>
      <c r="C380" s="205">
        <v>283.7</v>
      </c>
      <c r="D380" s="283"/>
      <c r="E380" s="283"/>
      <c r="F380" s="283"/>
      <c r="G380" s="283"/>
      <c r="H380" s="283"/>
      <c r="I380" s="283"/>
      <c r="J380" s="283"/>
      <c r="K380" s="283"/>
    </row>
    <row r="381" spans="1:11">
      <c r="A381" s="749">
        <v>2130319</v>
      </c>
      <c r="B381" s="182" t="str">
        <f>VLOOKUP(A381,[1]Sheet1!$A$2:$B$2626,2,0)</f>
        <v>江河湖库水系综合整治</v>
      </c>
      <c r="C381" s="205">
        <v>3977</v>
      </c>
      <c r="D381" s="283"/>
      <c r="E381" s="283"/>
      <c r="F381" s="283"/>
      <c r="G381" s="283"/>
      <c r="H381" s="283"/>
      <c r="I381" s="283"/>
      <c r="J381" s="283"/>
      <c r="K381" s="283"/>
    </row>
    <row r="382" spans="1:11">
      <c r="A382" s="749">
        <v>2130321</v>
      </c>
      <c r="B382" s="182" t="str">
        <f>VLOOKUP(A382,[1]Sheet1!$A$2:$B$2626,2,0)</f>
        <v>大中型水库移民后期扶持专项支出</v>
      </c>
      <c r="C382" s="205">
        <v>331</v>
      </c>
      <c r="D382" s="283"/>
      <c r="E382" s="283"/>
      <c r="F382" s="283"/>
      <c r="G382" s="283"/>
      <c r="H382" s="283"/>
      <c r="I382" s="283"/>
      <c r="J382" s="283"/>
      <c r="K382" s="283"/>
    </row>
    <row r="383" spans="1:11">
      <c r="A383" s="749">
        <v>2130335</v>
      </c>
      <c r="B383" s="182" t="str">
        <f>VLOOKUP(A383,[1]Sheet1!$A$2:$B$2626,2,0)</f>
        <v>农村人畜饮水</v>
      </c>
      <c r="C383" s="205">
        <v>6.5993</v>
      </c>
      <c r="D383" s="283"/>
      <c r="E383" s="283"/>
      <c r="F383" s="283"/>
      <c r="G383" s="283"/>
      <c r="H383" s="283"/>
      <c r="I383" s="283"/>
      <c r="J383" s="283"/>
      <c r="K383" s="283"/>
    </row>
    <row r="384" spans="1:11">
      <c r="A384" s="749">
        <v>2130399</v>
      </c>
      <c r="B384" s="182" t="str">
        <f>VLOOKUP(A384,[1]Sheet1!$A$2:$B$2626,2,0)</f>
        <v>其他水利支出</v>
      </c>
      <c r="C384" s="205">
        <v>1303.218</v>
      </c>
      <c r="D384" s="283"/>
      <c r="E384" s="283"/>
      <c r="F384" s="283"/>
      <c r="G384" s="283"/>
      <c r="H384" s="283"/>
      <c r="I384" s="283"/>
      <c r="J384" s="283"/>
      <c r="K384" s="283"/>
    </row>
    <row r="385" spans="1:11">
      <c r="A385" s="180">
        <v>21305</v>
      </c>
      <c r="B385" s="180" t="str">
        <f>VLOOKUP(A385,[1]Sheet1!$A$2:$B$2626,2,0)</f>
        <v>巩固脱贫攻坚成果衔接乡村振兴</v>
      </c>
      <c r="C385" s="178">
        <v>17200.50819</v>
      </c>
      <c r="D385" s="283"/>
      <c r="E385" s="283"/>
      <c r="F385" s="283"/>
      <c r="G385" s="283"/>
      <c r="H385" s="283"/>
      <c r="I385" s="283"/>
      <c r="J385" s="283"/>
      <c r="K385" s="283"/>
    </row>
    <row r="386" spans="1:11">
      <c r="A386" s="749">
        <v>2130501</v>
      </c>
      <c r="B386" s="182" t="str">
        <f>VLOOKUP(A386,[1]Sheet1!$A$2:$B$2626,2,0)</f>
        <v>行政运行</v>
      </c>
      <c r="C386" s="205">
        <v>160.34457</v>
      </c>
      <c r="D386" s="283"/>
      <c r="E386" s="283"/>
      <c r="F386" s="283"/>
      <c r="G386" s="283"/>
      <c r="H386" s="283"/>
      <c r="I386" s="283"/>
      <c r="J386" s="283"/>
      <c r="K386" s="283"/>
    </row>
    <row r="387" spans="1:11">
      <c r="A387" s="749">
        <v>2130504</v>
      </c>
      <c r="B387" s="182" t="str">
        <f>VLOOKUP(A387,[1]Sheet1!$A$2:$B$2626,2,0)</f>
        <v>农村基础设施建设</v>
      </c>
      <c r="C387" s="205">
        <v>2342.488389</v>
      </c>
      <c r="D387" s="283"/>
      <c r="E387" s="283"/>
      <c r="F387" s="283"/>
      <c r="G387" s="283"/>
      <c r="H387" s="283"/>
      <c r="I387" s="283"/>
      <c r="J387" s="283"/>
      <c r="K387" s="283"/>
    </row>
    <row r="388" spans="1:11">
      <c r="A388" s="749">
        <v>2130505</v>
      </c>
      <c r="B388" s="182" t="str">
        <f>VLOOKUP(A388,[1]Sheet1!$A$2:$B$2626,2,0)</f>
        <v>生产发展</v>
      </c>
      <c r="C388" s="205">
        <v>9192.773869</v>
      </c>
      <c r="D388" s="283"/>
      <c r="E388" s="283"/>
      <c r="F388" s="283"/>
      <c r="G388" s="283"/>
      <c r="H388" s="283"/>
      <c r="I388" s="283"/>
      <c r="J388" s="283"/>
      <c r="K388" s="283"/>
    </row>
    <row r="389" spans="1:11">
      <c r="A389" s="749">
        <v>2130506</v>
      </c>
      <c r="B389" s="182" t="str">
        <f>VLOOKUP(A389,[1]Sheet1!$A$2:$B$2626,2,0)</f>
        <v>社会发展</v>
      </c>
      <c r="C389" s="205">
        <v>426.583852</v>
      </c>
      <c r="D389" s="283"/>
      <c r="E389" s="283"/>
      <c r="F389" s="283"/>
      <c r="G389" s="283"/>
      <c r="H389" s="283"/>
      <c r="I389" s="283"/>
      <c r="J389" s="283"/>
      <c r="K389" s="283"/>
    </row>
    <row r="390" spans="1:11">
      <c r="A390" s="749">
        <v>2130507</v>
      </c>
      <c r="B390" s="182" t="str">
        <f>VLOOKUP(A390,[1]Sheet1!$A$2:$B$2626,2,0)</f>
        <v>贷款奖补和贴息</v>
      </c>
      <c r="C390" s="205">
        <v>150.651225</v>
      </c>
      <c r="D390" s="283"/>
      <c r="E390" s="283"/>
      <c r="F390" s="283"/>
      <c r="G390" s="283"/>
      <c r="H390" s="283"/>
      <c r="I390" s="283"/>
      <c r="J390" s="283"/>
      <c r="K390" s="283"/>
    </row>
    <row r="391" spans="1:11">
      <c r="A391" s="749">
        <v>2130550</v>
      </c>
      <c r="B391" s="182" t="str">
        <f>VLOOKUP(A391,[1]Sheet1!$A$2:$B$2626,2,0)</f>
        <v>事业运行</v>
      </c>
      <c r="C391" s="205">
        <v>168.377615</v>
      </c>
      <c r="D391" s="283"/>
      <c r="E391" s="283"/>
      <c r="F391" s="283"/>
      <c r="G391" s="283"/>
      <c r="H391" s="283"/>
      <c r="I391" s="283"/>
      <c r="J391" s="283"/>
      <c r="K391" s="283"/>
    </row>
    <row r="392" spans="1:11">
      <c r="A392" s="749">
        <v>2130599</v>
      </c>
      <c r="B392" s="182" t="str">
        <f>VLOOKUP(A392,[1]Sheet1!$A$2:$B$2626,2,0)</f>
        <v>其他巩固脱贫衔接乡村振兴支出</v>
      </c>
      <c r="C392" s="205">
        <v>4759.28867</v>
      </c>
      <c r="D392" s="283"/>
      <c r="E392" s="283"/>
      <c r="F392" s="283"/>
      <c r="G392" s="283"/>
      <c r="H392" s="283"/>
      <c r="I392" s="283"/>
      <c r="J392" s="283"/>
      <c r="K392" s="283"/>
    </row>
    <row r="393" spans="1:11">
      <c r="A393" s="180">
        <v>21307</v>
      </c>
      <c r="B393" s="180" t="str">
        <f>VLOOKUP(A393,[1]Sheet1!$A$2:$B$2626,2,0)</f>
        <v>农村综合改革</v>
      </c>
      <c r="C393" s="178">
        <v>1695.638785</v>
      </c>
      <c r="D393" s="283"/>
      <c r="E393" s="283"/>
      <c r="F393" s="283"/>
      <c r="G393" s="283"/>
      <c r="H393" s="283"/>
      <c r="I393" s="283"/>
      <c r="J393" s="283"/>
      <c r="K393" s="283"/>
    </row>
    <row r="394" spans="1:11">
      <c r="A394" s="749">
        <v>2130701</v>
      </c>
      <c r="B394" s="182" t="str">
        <f>VLOOKUP(A394,[1]Sheet1!$A$2:$B$2626,2,0)</f>
        <v>对村级公益事业建设的补助</v>
      </c>
      <c r="C394" s="205">
        <v>705.056485</v>
      </c>
      <c r="D394" s="283"/>
      <c r="E394" s="283"/>
      <c r="F394" s="283"/>
      <c r="G394" s="283"/>
      <c r="H394" s="283"/>
      <c r="I394" s="283"/>
      <c r="J394" s="283"/>
      <c r="K394" s="283"/>
    </row>
    <row r="395" spans="1:11">
      <c r="A395" s="749">
        <v>2130705</v>
      </c>
      <c r="B395" s="182" t="str">
        <f>VLOOKUP(A395,[1]Sheet1!$A$2:$B$2626,2,0)</f>
        <v>对村民委员会和村党支部的补助</v>
      </c>
      <c r="C395" s="205">
        <v>990.5823</v>
      </c>
      <c r="D395" s="283"/>
      <c r="E395" s="283"/>
      <c r="F395" s="283"/>
      <c r="G395" s="283"/>
      <c r="H395" s="283"/>
      <c r="I395" s="283"/>
      <c r="J395" s="283"/>
      <c r="K395" s="283"/>
    </row>
    <row r="396" spans="1:11">
      <c r="A396" s="180">
        <v>21308</v>
      </c>
      <c r="B396" s="180" t="str">
        <f>VLOOKUP(A396,[1]Sheet1!$A$2:$B$2626,2,0)</f>
        <v>普惠金融发展支出</v>
      </c>
      <c r="C396" s="178">
        <v>3757</v>
      </c>
      <c r="D396" s="283"/>
      <c r="E396" s="283"/>
      <c r="F396" s="283"/>
      <c r="G396" s="283"/>
      <c r="H396" s="283"/>
      <c r="I396" s="283"/>
      <c r="J396" s="283"/>
      <c r="K396" s="283"/>
    </row>
    <row r="397" spans="1:11">
      <c r="A397" s="749">
        <v>2130803</v>
      </c>
      <c r="B397" s="182" t="str">
        <f>VLOOKUP(A397,[1]Sheet1!$A$2:$B$2626,2,0)</f>
        <v>农业保险保费补贴</v>
      </c>
      <c r="C397" s="205">
        <v>3194</v>
      </c>
      <c r="D397" s="283"/>
      <c r="E397" s="283"/>
      <c r="F397" s="283"/>
      <c r="G397" s="283"/>
      <c r="H397" s="283"/>
      <c r="I397" s="283"/>
      <c r="J397" s="283"/>
      <c r="K397" s="283"/>
    </row>
    <row r="398" spans="1:11">
      <c r="A398" s="749">
        <v>2130804</v>
      </c>
      <c r="B398" s="182" t="str">
        <f>VLOOKUP(A398,[1]Sheet1!$A$2:$B$2626,2,0)</f>
        <v>创业担保贷款贴息及奖补</v>
      </c>
      <c r="C398" s="205">
        <v>563</v>
      </c>
      <c r="D398" s="283"/>
      <c r="E398" s="283"/>
      <c r="F398" s="283"/>
      <c r="G398" s="283"/>
      <c r="H398" s="283"/>
      <c r="I398" s="283"/>
      <c r="J398" s="283"/>
      <c r="K398" s="283"/>
    </row>
    <row r="399" spans="1:11">
      <c r="A399" s="180">
        <v>21399</v>
      </c>
      <c r="B399" s="180" t="str">
        <f>VLOOKUP(A399,[1]Sheet1!$A$2:$B$2626,2,0)</f>
        <v>其他农林水支出</v>
      </c>
      <c r="C399" s="178">
        <v>700</v>
      </c>
      <c r="D399" s="283"/>
      <c r="E399" s="283"/>
      <c r="F399" s="283"/>
      <c r="G399" s="283"/>
      <c r="H399" s="283"/>
      <c r="I399" s="283"/>
      <c r="J399" s="283"/>
      <c r="K399" s="283"/>
    </row>
    <row r="400" spans="1:11">
      <c r="A400" s="749">
        <v>2139999</v>
      </c>
      <c r="B400" s="182" t="str">
        <f>VLOOKUP(A400,[1]Sheet1!$A$2:$B$2626,2,0)</f>
        <v>其他农林水支出</v>
      </c>
      <c r="C400" s="205">
        <v>700</v>
      </c>
      <c r="D400" s="283"/>
      <c r="E400" s="283"/>
      <c r="F400" s="283"/>
      <c r="G400" s="283"/>
      <c r="H400" s="283"/>
      <c r="I400" s="283"/>
      <c r="J400" s="283"/>
      <c r="K400" s="283"/>
    </row>
    <row r="401" spans="1:11">
      <c r="A401" s="177">
        <v>214</v>
      </c>
      <c r="B401" s="177" t="str">
        <f>VLOOKUP(A401,[1]Sheet1!$A$2:$B$2626,2,0)</f>
        <v>交通运输支出</v>
      </c>
      <c r="C401" s="178">
        <v>15991.027855</v>
      </c>
      <c r="D401" s="283"/>
      <c r="E401" s="283"/>
      <c r="F401" s="283"/>
      <c r="G401" s="283"/>
      <c r="H401" s="283"/>
      <c r="I401" s="283"/>
      <c r="J401" s="283"/>
      <c r="K401" s="283"/>
    </row>
    <row r="402" spans="1:11">
      <c r="A402" s="180">
        <v>21401</v>
      </c>
      <c r="B402" s="180" t="str">
        <f>VLOOKUP(A402,[1]Sheet1!$A$2:$B$2626,2,0)</f>
        <v>公路水路运输</v>
      </c>
      <c r="C402" s="178">
        <v>14578.121603</v>
      </c>
      <c r="D402" s="283"/>
      <c r="E402" s="283"/>
      <c r="F402" s="283"/>
      <c r="G402" s="283"/>
      <c r="H402" s="283"/>
      <c r="I402" s="283"/>
      <c r="J402" s="283"/>
      <c r="K402" s="283"/>
    </row>
    <row r="403" spans="1:11">
      <c r="A403" s="749">
        <v>2140101</v>
      </c>
      <c r="B403" s="182" t="str">
        <f>VLOOKUP(A403,[1]Sheet1!$A$2:$B$2626,2,0)</f>
        <v>行政运行</v>
      </c>
      <c r="C403" s="205">
        <v>523.674093</v>
      </c>
      <c r="D403" s="283"/>
      <c r="E403" s="283"/>
      <c r="F403" s="283"/>
      <c r="G403" s="283"/>
      <c r="H403" s="283"/>
      <c r="I403" s="283"/>
      <c r="J403" s="283"/>
      <c r="K403" s="283"/>
    </row>
    <row r="404" spans="1:11">
      <c r="A404" s="749">
        <v>2140104</v>
      </c>
      <c r="B404" s="182" t="str">
        <f>VLOOKUP(A404,[1]Sheet1!$A$2:$B$2626,2,0)</f>
        <v>公路建设</v>
      </c>
      <c r="C404" s="205">
        <v>7975.820017</v>
      </c>
      <c r="D404" s="283"/>
      <c r="E404" s="283"/>
      <c r="F404" s="283"/>
      <c r="G404" s="283"/>
      <c r="H404" s="283"/>
      <c r="I404" s="283"/>
      <c r="J404" s="283"/>
      <c r="K404" s="283"/>
    </row>
    <row r="405" spans="1:11">
      <c r="A405" s="749">
        <v>2140106</v>
      </c>
      <c r="B405" s="182" t="str">
        <f>VLOOKUP(A405,[1]Sheet1!$A$2:$B$2626,2,0)</f>
        <v>公路养护</v>
      </c>
      <c r="C405" s="205">
        <v>3085.7627</v>
      </c>
      <c r="D405" s="283"/>
      <c r="E405" s="283"/>
      <c r="F405" s="283"/>
      <c r="G405" s="283"/>
      <c r="H405" s="283"/>
      <c r="I405" s="283"/>
      <c r="J405" s="283"/>
      <c r="K405" s="283"/>
    </row>
    <row r="406" spans="1:11">
      <c r="A406" s="749">
        <v>2140110</v>
      </c>
      <c r="B406" s="182" t="str">
        <f>VLOOKUP(A406,[1]Sheet1!$A$2:$B$2626,2,0)</f>
        <v>公路和运输安全</v>
      </c>
      <c r="C406" s="205">
        <v>173.185</v>
      </c>
      <c r="D406" s="283"/>
      <c r="E406" s="283"/>
      <c r="F406" s="283"/>
      <c r="G406" s="283"/>
      <c r="H406" s="283"/>
      <c r="I406" s="283"/>
      <c r="J406" s="283"/>
      <c r="K406" s="283"/>
    </row>
    <row r="407" spans="1:11">
      <c r="A407" s="749">
        <v>2140112</v>
      </c>
      <c r="B407" s="182" t="str">
        <f>VLOOKUP(A407,[1]Sheet1!$A$2:$B$2626,2,0)</f>
        <v>公路运输管理</v>
      </c>
      <c r="C407" s="205">
        <v>2013</v>
      </c>
      <c r="D407" s="283"/>
      <c r="E407" s="283"/>
      <c r="F407" s="283"/>
      <c r="G407" s="283"/>
      <c r="H407" s="283"/>
      <c r="I407" s="283"/>
      <c r="J407" s="283"/>
      <c r="K407" s="283"/>
    </row>
    <row r="408" spans="1:11">
      <c r="A408" s="749">
        <v>2140122</v>
      </c>
      <c r="B408" s="182" t="str">
        <f>VLOOKUP(A408,[1]Sheet1!$A$2:$B$2626,2,0)</f>
        <v>港口设施</v>
      </c>
      <c r="C408" s="205">
        <v>3.2816</v>
      </c>
      <c r="D408" s="283"/>
      <c r="E408" s="283"/>
      <c r="F408" s="283"/>
      <c r="G408" s="283"/>
      <c r="H408" s="283"/>
      <c r="I408" s="283"/>
      <c r="J408" s="283"/>
      <c r="K408" s="283"/>
    </row>
    <row r="409" spans="1:11">
      <c r="A409" s="749">
        <v>2140131</v>
      </c>
      <c r="B409" s="182" t="str">
        <f>VLOOKUP(A409,[1]Sheet1!$A$2:$B$2626,2,0)</f>
        <v>海事管理</v>
      </c>
      <c r="C409" s="205">
        <v>109.664115</v>
      </c>
      <c r="D409" s="283"/>
      <c r="E409" s="283"/>
      <c r="F409" s="283"/>
      <c r="G409" s="283"/>
      <c r="H409" s="283"/>
      <c r="I409" s="283"/>
      <c r="J409" s="283"/>
      <c r="K409" s="283"/>
    </row>
    <row r="410" spans="1:11">
      <c r="A410" s="749">
        <v>2140136</v>
      </c>
      <c r="B410" s="182" t="str">
        <f>VLOOKUP(A410,[1]Sheet1!$A$2:$B$2626,2,0)</f>
        <v>水路运输管理支出</v>
      </c>
      <c r="C410" s="205">
        <v>59.834078</v>
      </c>
      <c r="D410" s="283"/>
      <c r="E410" s="283"/>
      <c r="F410" s="283"/>
      <c r="G410" s="283"/>
      <c r="H410" s="283"/>
      <c r="I410" s="283"/>
      <c r="J410" s="283"/>
      <c r="K410" s="283"/>
    </row>
    <row r="411" spans="1:11">
      <c r="A411" s="749">
        <v>2140199</v>
      </c>
      <c r="B411" s="182" t="str">
        <f>VLOOKUP(A411,[1]Sheet1!$A$2:$B$2626,2,0)</f>
        <v>其他公路水路运输支出</v>
      </c>
      <c r="C411" s="205">
        <v>633.9</v>
      </c>
      <c r="D411" s="283"/>
      <c r="E411" s="283"/>
      <c r="F411" s="283"/>
      <c r="G411" s="283"/>
      <c r="H411" s="283"/>
      <c r="I411" s="283"/>
      <c r="J411" s="283"/>
      <c r="K411" s="283"/>
    </row>
    <row r="412" spans="1:11">
      <c r="A412" s="180">
        <v>21402</v>
      </c>
      <c r="B412" s="180" t="str">
        <f>VLOOKUP(A412,[1]Sheet1!$A$2:$B$2626,2,0)</f>
        <v>铁路运输</v>
      </c>
      <c r="C412" s="178">
        <v>20</v>
      </c>
      <c r="D412" s="283"/>
      <c r="E412" s="283"/>
      <c r="F412" s="283"/>
      <c r="G412" s="283"/>
      <c r="H412" s="283"/>
      <c r="I412" s="283"/>
      <c r="J412" s="283"/>
      <c r="K412" s="283"/>
    </row>
    <row r="413" spans="1:11">
      <c r="A413" s="749">
        <v>2140206</v>
      </c>
      <c r="B413" s="182" t="str">
        <f>VLOOKUP(A413,[1]Sheet1!$A$2:$B$2626,2,0)</f>
        <v>铁路安全</v>
      </c>
      <c r="C413" s="205">
        <v>20</v>
      </c>
      <c r="D413" s="283"/>
      <c r="E413" s="283"/>
      <c r="F413" s="283"/>
      <c r="G413" s="283"/>
      <c r="H413" s="283"/>
      <c r="I413" s="283"/>
      <c r="J413" s="283"/>
      <c r="K413" s="283"/>
    </row>
    <row r="414" spans="1:11">
      <c r="A414" s="180">
        <v>21406</v>
      </c>
      <c r="B414" s="180" t="str">
        <f>VLOOKUP(A414,[1]Sheet1!$A$2:$B$2626,2,0)</f>
        <v>车辆购置税支出</v>
      </c>
      <c r="C414" s="178">
        <v>1251.906252</v>
      </c>
      <c r="D414" s="283"/>
      <c r="E414" s="283"/>
      <c r="F414" s="283"/>
      <c r="G414" s="283"/>
      <c r="H414" s="283"/>
      <c r="I414" s="283"/>
      <c r="J414" s="283"/>
      <c r="K414" s="283"/>
    </row>
    <row r="415" spans="1:11">
      <c r="A415" s="749">
        <v>2140601</v>
      </c>
      <c r="B415" s="182" t="str">
        <f>VLOOKUP(A415,[1]Sheet1!$A$2:$B$2626,2,0)</f>
        <v>车辆购置税用于公路等基础设施建设支出</v>
      </c>
      <c r="C415" s="205">
        <v>340.052642</v>
      </c>
      <c r="D415" s="283"/>
      <c r="E415" s="283"/>
      <c r="F415" s="283"/>
      <c r="G415" s="283"/>
      <c r="H415" s="283"/>
      <c r="I415" s="283"/>
      <c r="J415" s="283"/>
      <c r="K415" s="283"/>
    </row>
    <row r="416" spans="1:11">
      <c r="A416" s="749">
        <v>2140602</v>
      </c>
      <c r="B416" s="182" t="str">
        <f>VLOOKUP(A416,[1]Sheet1!$A$2:$B$2626,2,0)</f>
        <v>车辆购置税用于农村公路建设支出</v>
      </c>
      <c r="C416" s="205">
        <v>911.85361</v>
      </c>
      <c r="D416" s="283"/>
      <c r="E416" s="283"/>
      <c r="F416" s="283"/>
      <c r="G416" s="283"/>
      <c r="H416" s="283"/>
      <c r="I416" s="283"/>
      <c r="J416" s="283"/>
      <c r="K416" s="283"/>
    </row>
    <row r="417" spans="1:11">
      <c r="A417" s="180">
        <v>21499</v>
      </c>
      <c r="B417" s="180" t="str">
        <f>VLOOKUP(A417,[1]Sheet1!$A$2:$B$2626,2,0)</f>
        <v>其他交通运输支出</v>
      </c>
      <c r="C417" s="178">
        <v>141</v>
      </c>
      <c r="D417" s="283"/>
      <c r="E417" s="283"/>
      <c r="F417" s="283"/>
      <c r="G417" s="283"/>
      <c r="H417" s="283"/>
      <c r="I417" s="283"/>
      <c r="J417" s="283"/>
      <c r="K417" s="283"/>
    </row>
    <row r="418" spans="1:11">
      <c r="A418" s="749">
        <v>2149901</v>
      </c>
      <c r="B418" s="182" t="str">
        <f>VLOOKUP(A418,[1]Sheet1!$A$2:$B$2626,2,0)</f>
        <v>公共交通运营补助</v>
      </c>
      <c r="C418" s="205">
        <v>141</v>
      </c>
      <c r="D418" s="283"/>
      <c r="E418" s="283"/>
      <c r="F418" s="283"/>
      <c r="G418" s="283"/>
      <c r="H418" s="283"/>
      <c r="I418" s="283"/>
      <c r="J418" s="283"/>
      <c r="K418" s="283"/>
    </row>
    <row r="419" spans="1:11">
      <c r="A419" s="177">
        <v>215</v>
      </c>
      <c r="B419" s="177" t="str">
        <f>VLOOKUP(A419,[1]Sheet1!$A$2:$B$2626,2,0)</f>
        <v>资源勘探工业信息等支出</v>
      </c>
      <c r="C419" s="178">
        <v>498.10956</v>
      </c>
      <c r="D419" s="283"/>
      <c r="E419" s="283"/>
      <c r="F419" s="283"/>
      <c r="G419" s="283"/>
      <c r="H419" s="283"/>
      <c r="I419" s="283"/>
      <c r="J419" s="283"/>
      <c r="K419" s="283"/>
    </row>
    <row r="420" spans="1:11">
      <c r="A420" s="180">
        <v>21501</v>
      </c>
      <c r="B420" s="180" t="str">
        <f>VLOOKUP(A420,[1]Sheet1!$A$2:$B$2626,2,0)</f>
        <v>资源勘探开发</v>
      </c>
      <c r="C420" s="178">
        <v>258</v>
      </c>
      <c r="D420" s="283"/>
      <c r="E420" s="283"/>
      <c r="F420" s="283"/>
      <c r="G420" s="283"/>
      <c r="H420" s="283"/>
      <c r="I420" s="283"/>
      <c r="J420" s="283"/>
      <c r="K420" s="283"/>
    </row>
    <row r="421" spans="1:11">
      <c r="A421" s="749">
        <v>2150199</v>
      </c>
      <c r="B421" s="182" t="str">
        <f>VLOOKUP(A421,[1]Sheet1!$A$2:$B$2626,2,0)</f>
        <v>其他资源勘探业支出</v>
      </c>
      <c r="C421" s="205">
        <v>258</v>
      </c>
      <c r="D421" s="283"/>
      <c r="E421" s="283"/>
      <c r="F421" s="283"/>
      <c r="G421" s="283"/>
      <c r="H421" s="283"/>
      <c r="I421" s="283"/>
      <c r="J421" s="283"/>
      <c r="K421" s="283"/>
    </row>
    <row r="422" spans="1:11">
      <c r="A422" s="180">
        <v>21505</v>
      </c>
      <c r="B422" s="180" t="str">
        <f>VLOOKUP(A422,[1]Sheet1!$A$2:$B$2626,2,0)</f>
        <v>工业和信息产业监管</v>
      </c>
      <c r="C422" s="178">
        <v>78.68456</v>
      </c>
      <c r="D422" s="283"/>
      <c r="E422" s="283"/>
      <c r="F422" s="283"/>
      <c r="G422" s="283"/>
      <c r="H422" s="283"/>
      <c r="I422" s="283"/>
      <c r="J422" s="283"/>
      <c r="K422" s="283"/>
    </row>
    <row r="423" spans="1:11">
      <c r="A423" s="749">
        <v>2150507</v>
      </c>
      <c r="B423" s="182" t="str">
        <f>VLOOKUP(A423,[1]Sheet1!$A$2:$B$2626,2,0)</f>
        <v>专用通信</v>
      </c>
      <c r="C423" s="205">
        <v>48.68456</v>
      </c>
      <c r="D423" s="283"/>
      <c r="E423" s="283"/>
      <c r="F423" s="283"/>
      <c r="G423" s="283"/>
      <c r="H423" s="283"/>
      <c r="I423" s="283"/>
      <c r="J423" s="283"/>
      <c r="K423" s="283"/>
    </row>
    <row r="424" spans="1:11">
      <c r="A424" s="749">
        <v>2150517</v>
      </c>
      <c r="B424" s="182" t="str">
        <f>VLOOKUP(A424,[1]Sheet1!$A$2:$B$2626,2,0)</f>
        <v>产业发展</v>
      </c>
      <c r="C424" s="205">
        <v>30</v>
      </c>
      <c r="D424" s="283"/>
      <c r="E424" s="283"/>
      <c r="F424" s="283"/>
      <c r="G424" s="283"/>
      <c r="H424" s="283"/>
      <c r="I424" s="283"/>
      <c r="J424" s="283"/>
      <c r="K424" s="283"/>
    </row>
    <row r="425" spans="1:11">
      <c r="A425" s="180">
        <v>21508</v>
      </c>
      <c r="B425" s="180" t="str">
        <f>VLOOKUP(A425,[1]Sheet1!$A$2:$B$2626,2,0)</f>
        <v>支持中小企业发展和管理支出</v>
      </c>
      <c r="C425" s="178">
        <v>30.025</v>
      </c>
      <c r="D425" s="283"/>
      <c r="E425" s="283"/>
      <c r="F425" s="283"/>
      <c r="G425" s="283"/>
      <c r="H425" s="283"/>
      <c r="I425" s="283"/>
      <c r="J425" s="283"/>
      <c r="K425" s="283"/>
    </row>
    <row r="426" spans="1:11">
      <c r="A426" s="749">
        <v>2150805</v>
      </c>
      <c r="B426" s="182" t="str">
        <f>VLOOKUP(A426,[1]Sheet1!$A$2:$B$2626,2,0)</f>
        <v>中小企业发展专项</v>
      </c>
      <c r="C426" s="205">
        <v>30.025</v>
      </c>
      <c r="D426" s="283"/>
      <c r="E426" s="283"/>
      <c r="F426" s="283"/>
      <c r="G426" s="283"/>
      <c r="H426" s="283"/>
      <c r="I426" s="283"/>
      <c r="J426" s="283"/>
      <c r="K426" s="283"/>
    </row>
    <row r="427" spans="1:11">
      <c r="A427" s="180">
        <v>21599</v>
      </c>
      <c r="B427" s="180" t="str">
        <f>VLOOKUP(A427,[1]Sheet1!$A$2:$B$2626,2,0)</f>
        <v>其他资源勘探工业信息等支出</v>
      </c>
      <c r="C427" s="178">
        <v>131.4</v>
      </c>
      <c r="D427" s="283"/>
      <c r="E427" s="283"/>
      <c r="F427" s="283"/>
      <c r="G427" s="283"/>
      <c r="H427" s="283"/>
      <c r="I427" s="283"/>
      <c r="J427" s="283"/>
      <c r="K427" s="283"/>
    </row>
    <row r="428" spans="1:11">
      <c r="A428" s="749">
        <v>2159999</v>
      </c>
      <c r="B428" s="182" t="str">
        <f>VLOOKUP(A428,[1]Sheet1!$A$2:$B$2626,2,0)</f>
        <v>其他资源勘探工业信息等支出</v>
      </c>
      <c r="C428" s="205">
        <v>131.4</v>
      </c>
      <c r="D428" s="283"/>
      <c r="E428" s="283"/>
      <c r="F428" s="283"/>
      <c r="G428" s="283"/>
      <c r="H428" s="283"/>
      <c r="I428" s="283"/>
      <c r="J428" s="283"/>
      <c r="K428" s="283"/>
    </row>
    <row r="429" spans="1:11">
      <c r="A429" s="177">
        <v>216</v>
      </c>
      <c r="B429" s="177" t="str">
        <f>VLOOKUP(A429,[1]Sheet1!$A$2:$B$2626,2,0)</f>
        <v>商业服务业等支出</v>
      </c>
      <c r="C429" s="178">
        <v>3736.324742</v>
      </c>
      <c r="D429" s="283"/>
      <c r="E429" s="283"/>
      <c r="F429" s="283"/>
      <c r="G429" s="283"/>
      <c r="H429" s="283"/>
      <c r="I429" s="283"/>
      <c r="J429" s="283"/>
      <c r="K429" s="283"/>
    </row>
    <row r="430" spans="1:11">
      <c r="A430" s="180">
        <v>21602</v>
      </c>
      <c r="B430" s="180" t="str">
        <f>VLOOKUP(A430,[1]Sheet1!$A$2:$B$2626,2,0)</f>
        <v>商业流通事务</v>
      </c>
      <c r="C430" s="178">
        <v>3736.324742</v>
      </c>
      <c r="D430" s="283"/>
      <c r="E430" s="283"/>
      <c r="F430" s="283"/>
      <c r="G430" s="283"/>
      <c r="H430" s="283"/>
      <c r="I430" s="283"/>
      <c r="J430" s="283"/>
      <c r="K430" s="283"/>
    </row>
    <row r="431" spans="1:11">
      <c r="A431" s="749">
        <v>2160201</v>
      </c>
      <c r="B431" s="182" t="str">
        <f>VLOOKUP(A431,[1]Sheet1!$A$2:$B$2626,2,0)</f>
        <v>行政运行</v>
      </c>
      <c r="C431" s="205">
        <v>292.324742</v>
      </c>
      <c r="D431" s="283"/>
      <c r="E431" s="283"/>
      <c r="F431" s="283"/>
      <c r="G431" s="283"/>
      <c r="H431" s="283"/>
      <c r="I431" s="283"/>
      <c r="J431" s="283"/>
      <c r="K431" s="283"/>
    </row>
    <row r="432" spans="1:11">
      <c r="A432" s="749">
        <v>2160299</v>
      </c>
      <c r="B432" s="182" t="str">
        <f>VLOOKUP(A432,[1]Sheet1!$A$2:$B$2626,2,0)</f>
        <v>其他商业流通事务支出</v>
      </c>
      <c r="C432" s="205">
        <v>3444</v>
      </c>
      <c r="D432" s="283"/>
      <c r="E432" s="283"/>
      <c r="F432" s="283"/>
      <c r="G432" s="283"/>
      <c r="H432" s="283"/>
      <c r="I432" s="283"/>
      <c r="J432" s="283"/>
      <c r="K432" s="283"/>
    </row>
    <row r="433" spans="1:11">
      <c r="A433" s="177">
        <v>217</v>
      </c>
      <c r="B433" s="177" t="str">
        <f>VLOOKUP(A433,[1]Sheet1!$A$2:$B$2626,2,0)</f>
        <v>金融支出</v>
      </c>
      <c r="C433" s="178">
        <v>80</v>
      </c>
      <c r="D433" s="283"/>
      <c r="E433" s="283"/>
      <c r="F433" s="283"/>
      <c r="G433" s="283"/>
      <c r="H433" s="283"/>
      <c r="I433" s="283"/>
      <c r="J433" s="283"/>
      <c r="K433" s="283"/>
    </row>
    <row r="434" spans="1:11">
      <c r="A434" s="180">
        <v>21702</v>
      </c>
      <c r="B434" s="180" t="str">
        <f>VLOOKUP(A434,[1]Sheet1!$A$2:$B$2626,2,0)</f>
        <v>金融部门监管支出</v>
      </c>
      <c r="C434" s="178">
        <v>80</v>
      </c>
      <c r="D434" s="283"/>
      <c r="E434" s="283"/>
      <c r="F434" s="283"/>
      <c r="G434" s="283"/>
      <c r="H434" s="283"/>
      <c r="I434" s="283"/>
      <c r="J434" s="283"/>
      <c r="K434" s="283"/>
    </row>
    <row r="435" spans="1:11">
      <c r="A435" s="749">
        <v>2170299</v>
      </c>
      <c r="B435" s="182" t="str">
        <f>VLOOKUP(A435,[1]Sheet1!$A$2:$B$2626,2,0)</f>
        <v>金融部门其他监管支出</v>
      </c>
      <c r="C435" s="205">
        <v>80</v>
      </c>
      <c r="D435" s="283"/>
      <c r="E435" s="283"/>
      <c r="F435" s="283"/>
      <c r="G435" s="283"/>
      <c r="H435" s="283"/>
      <c r="I435" s="283"/>
      <c r="J435" s="283"/>
      <c r="K435" s="283"/>
    </row>
    <row r="436" spans="1:11">
      <c r="A436" s="177">
        <v>220</v>
      </c>
      <c r="B436" s="177" t="str">
        <f>VLOOKUP(A436,[1]Sheet1!$A$2:$B$2626,2,0)</f>
        <v>自然资源海洋气象等支出</v>
      </c>
      <c r="C436" s="178">
        <v>30399.797819</v>
      </c>
      <c r="D436" s="283"/>
      <c r="E436" s="283"/>
      <c r="F436" s="283"/>
      <c r="G436" s="283"/>
      <c r="H436" s="283"/>
      <c r="I436" s="283"/>
      <c r="J436" s="283"/>
      <c r="K436" s="283"/>
    </row>
    <row r="437" spans="1:11">
      <c r="A437" s="180">
        <v>22001</v>
      </c>
      <c r="B437" s="180" t="str">
        <f>VLOOKUP(A437,[1]Sheet1!$A$2:$B$2626,2,0)</f>
        <v>自然资源事务</v>
      </c>
      <c r="C437" s="178">
        <v>29188.520819</v>
      </c>
      <c r="D437" s="283"/>
      <c r="E437" s="283"/>
      <c r="F437" s="283"/>
      <c r="G437" s="283"/>
      <c r="H437" s="283"/>
      <c r="I437" s="283"/>
      <c r="J437" s="283"/>
      <c r="K437" s="283"/>
    </row>
    <row r="438" spans="1:11">
      <c r="A438" s="749">
        <v>2200101</v>
      </c>
      <c r="B438" s="182" t="str">
        <f>VLOOKUP(A438,[1]Sheet1!$A$2:$B$2626,2,0)</f>
        <v>行政运行</v>
      </c>
      <c r="C438" s="205">
        <v>657.403743</v>
      </c>
      <c r="D438" s="283"/>
      <c r="E438" s="283"/>
      <c r="F438" s="283"/>
      <c r="G438" s="283"/>
      <c r="H438" s="283"/>
      <c r="I438" s="283"/>
      <c r="J438" s="283"/>
      <c r="K438" s="283"/>
    </row>
    <row r="439" spans="1:11">
      <c r="A439" s="749">
        <v>2200104</v>
      </c>
      <c r="B439" s="182" t="str">
        <f>VLOOKUP(A439,[1]Sheet1!$A$2:$B$2626,2,0)</f>
        <v>自然资源规划及管理</v>
      </c>
      <c r="C439" s="205">
        <v>24</v>
      </c>
      <c r="D439" s="283"/>
      <c r="E439" s="283"/>
      <c r="F439" s="283"/>
      <c r="G439" s="283"/>
      <c r="H439" s="283"/>
      <c r="I439" s="283"/>
      <c r="J439" s="283"/>
      <c r="K439" s="283"/>
    </row>
    <row r="440" spans="1:11">
      <c r="A440" s="749">
        <v>2200106</v>
      </c>
      <c r="B440" s="182" t="str">
        <f>VLOOKUP(A440,[1]Sheet1!$A$2:$B$2626,2,0)</f>
        <v>自然资源利用与保护</v>
      </c>
      <c r="C440" s="205">
        <v>5935</v>
      </c>
      <c r="D440" s="283"/>
      <c r="E440" s="283"/>
      <c r="F440" s="283"/>
      <c r="G440" s="283"/>
      <c r="H440" s="283"/>
      <c r="I440" s="283"/>
      <c r="J440" s="283"/>
      <c r="K440" s="283"/>
    </row>
    <row r="441" spans="1:11">
      <c r="A441" s="749">
        <v>2200112</v>
      </c>
      <c r="B441" s="182" t="str">
        <f>VLOOKUP(A441,[1]Sheet1!$A$2:$B$2626,2,0)</f>
        <v>土地资源储备支出</v>
      </c>
      <c r="C441" s="205">
        <v>834.1234</v>
      </c>
      <c r="D441" s="283"/>
      <c r="E441" s="283"/>
      <c r="F441" s="283"/>
      <c r="G441" s="283"/>
      <c r="H441" s="283"/>
      <c r="I441" s="283"/>
      <c r="J441" s="283"/>
      <c r="K441" s="283"/>
    </row>
    <row r="442" spans="1:11">
      <c r="A442" s="749">
        <v>2200114</v>
      </c>
      <c r="B442" s="182" t="str">
        <f>VLOOKUP(A442,[1]Sheet1!$A$2:$B$2626,2,0)</f>
        <v>地质勘查与矿产资源管理</v>
      </c>
      <c r="C442" s="205">
        <v>107.58795</v>
      </c>
      <c r="D442" s="283"/>
      <c r="E442" s="283"/>
      <c r="F442" s="283"/>
      <c r="G442" s="283"/>
      <c r="H442" s="283"/>
      <c r="I442" s="283"/>
      <c r="J442" s="283"/>
      <c r="K442" s="283"/>
    </row>
    <row r="443" spans="1:11">
      <c r="A443" s="749">
        <v>2200129</v>
      </c>
      <c r="B443" s="182" t="str">
        <f>VLOOKUP(A443,[1]Sheet1!$A$2:$B$2626,2,0)</f>
        <v>基础测绘与地理信息监管</v>
      </c>
      <c r="C443" s="205">
        <v>160</v>
      </c>
      <c r="D443" s="283"/>
      <c r="E443" s="283"/>
      <c r="F443" s="283"/>
      <c r="G443" s="283"/>
      <c r="H443" s="283"/>
      <c r="I443" s="283"/>
      <c r="J443" s="283"/>
      <c r="K443" s="283"/>
    </row>
    <row r="444" spans="1:11">
      <c r="A444" s="749">
        <v>2200150</v>
      </c>
      <c r="B444" s="182" t="str">
        <f>VLOOKUP(A444,[1]Sheet1!$A$2:$B$2626,2,0)</f>
        <v>事业运行</v>
      </c>
      <c r="C444" s="205">
        <v>1705.470235</v>
      </c>
      <c r="D444" s="283"/>
      <c r="E444" s="283"/>
      <c r="F444" s="283"/>
      <c r="G444" s="283"/>
      <c r="H444" s="283"/>
      <c r="I444" s="283"/>
      <c r="J444" s="283"/>
      <c r="K444" s="283"/>
    </row>
    <row r="445" spans="1:11">
      <c r="A445" s="749">
        <v>2200199</v>
      </c>
      <c r="B445" s="182" t="str">
        <f>VLOOKUP(A445,[1]Sheet1!$A$2:$B$2626,2,0)</f>
        <v>其他自然资源事务支出</v>
      </c>
      <c r="C445" s="205">
        <v>19764.935491</v>
      </c>
      <c r="D445" s="283"/>
      <c r="E445" s="283"/>
      <c r="F445" s="283"/>
      <c r="G445" s="283"/>
      <c r="H445" s="283"/>
      <c r="I445" s="283"/>
      <c r="J445" s="283"/>
      <c r="K445" s="283"/>
    </row>
    <row r="446" spans="1:11">
      <c r="A446" s="180">
        <v>22005</v>
      </c>
      <c r="B446" s="180" t="str">
        <f>VLOOKUP(A446,[1]Sheet1!$A$2:$B$2626,2,0)</f>
        <v>气象事务</v>
      </c>
      <c r="C446" s="178">
        <v>155.2201</v>
      </c>
      <c r="D446" s="283"/>
      <c r="E446" s="283"/>
      <c r="F446" s="283"/>
      <c r="G446" s="283"/>
      <c r="H446" s="283"/>
      <c r="I446" s="283"/>
      <c r="J446" s="283"/>
      <c r="K446" s="283"/>
    </row>
    <row r="447" spans="1:11">
      <c r="A447" s="749">
        <v>2200504</v>
      </c>
      <c r="B447" s="182" t="str">
        <f>VLOOKUP(A447,[1]Sheet1!$A$2:$B$2626,2,0)</f>
        <v>气象事业机构</v>
      </c>
      <c r="C447" s="205">
        <v>135.27</v>
      </c>
      <c r="D447" s="283"/>
      <c r="E447" s="283"/>
      <c r="F447" s="283"/>
      <c r="G447" s="283"/>
      <c r="H447" s="283"/>
      <c r="I447" s="283"/>
      <c r="J447" s="283"/>
      <c r="K447" s="283"/>
    </row>
    <row r="448" spans="1:11">
      <c r="A448" s="749">
        <v>2200509</v>
      </c>
      <c r="B448" s="182" t="str">
        <f>VLOOKUP(A448,[1]Sheet1!$A$2:$B$2626,2,0)</f>
        <v>气象服务</v>
      </c>
      <c r="C448" s="205">
        <v>19.9501</v>
      </c>
      <c r="D448" s="283"/>
      <c r="E448" s="283"/>
      <c r="F448" s="283"/>
      <c r="G448" s="283"/>
      <c r="H448" s="283"/>
      <c r="I448" s="283"/>
      <c r="J448" s="283"/>
      <c r="K448" s="283"/>
    </row>
    <row r="449" spans="1:11">
      <c r="A449" s="180">
        <v>22099</v>
      </c>
      <c r="B449" s="180" t="str">
        <f>VLOOKUP(A449,[1]Sheet1!$A$2:$B$2626,2,0)</f>
        <v>其他自然资源海洋气象等支出</v>
      </c>
      <c r="C449" s="178">
        <v>1056.0569</v>
      </c>
      <c r="D449" s="283"/>
      <c r="E449" s="283"/>
      <c r="F449" s="283"/>
      <c r="G449" s="283"/>
      <c r="H449" s="283"/>
      <c r="I449" s="283"/>
      <c r="J449" s="283"/>
      <c r="K449" s="283"/>
    </row>
    <row r="450" spans="1:11">
      <c r="A450" s="749">
        <v>2209999</v>
      </c>
      <c r="B450" s="182" t="str">
        <f>VLOOKUP(A450,[1]Sheet1!$A$2:$B$2626,2,0)</f>
        <v>其他自然资源海洋气象等支出</v>
      </c>
      <c r="C450" s="205">
        <v>1056.0569</v>
      </c>
      <c r="D450" s="283"/>
      <c r="E450" s="283"/>
      <c r="F450" s="283"/>
      <c r="G450" s="283"/>
      <c r="H450" s="283"/>
      <c r="I450" s="283"/>
      <c r="J450" s="283"/>
      <c r="K450" s="283"/>
    </row>
    <row r="451" spans="1:11">
      <c r="A451" s="177">
        <v>221</v>
      </c>
      <c r="B451" s="177" t="str">
        <f>VLOOKUP(A451,[1]Sheet1!$A$2:$B$2626,2,0)</f>
        <v>住房保障支出</v>
      </c>
      <c r="C451" s="178">
        <v>18530.346339</v>
      </c>
      <c r="D451" s="283"/>
      <c r="E451" s="283"/>
      <c r="F451" s="283"/>
      <c r="G451" s="283"/>
      <c r="H451" s="283"/>
      <c r="I451" s="283"/>
      <c r="J451" s="283"/>
      <c r="K451" s="283"/>
    </row>
    <row r="452" spans="1:11">
      <c r="A452" s="180">
        <v>22101</v>
      </c>
      <c r="B452" s="180" t="str">
        <f>VLOOKUP(A452,[1]Sheet1!$A$2:$B$2626,2,0)</f>
        <v>保障性安居工程支出</v>
      </c>
      <c r="C452" s="178">
        <v>8773.339713</v>
      </c>
      <c r="D452" s="283"/>
      <c r="E452" s="283"/>
      <c r="F452" s="283"/>
      <c r="G452" s="283"/>
      <c r="H452" s="283"/>
      <c r="I452" s="283"/>
      <c r="J452" s="283"/>
      <c r="K452" s="283"/>
    </row>
    <row r="453" spans="1:11">
      <c r="A453" s="749">
        <v>2210101</v>
      </c>
      <c r="B453" s="182" t="str">
        <f>VLOOKUP(A453,[1]Sheet1!$A$2:$B$2626,2,0)</f>
        <v>廉租住房</v>
      </c>
      <c r="C453" s="205">
        <v>1203.6</v>
      </c>
      <c r="D453" s="283"/>
      <c r="E453" s="283"/>
      <c r="F453" s="283"/>
      <c r="G453" s="283"/>
      <c r="H453" s="283"/>
      <c r="I453" s="283"/>
      <c r="J453" s="283"/>
      <c r="K453" s="283"/>
    </row>
    <row r="454" spans="1:11">
      <c r="A454" s="749">
        <v>2210105</v>
      </c>
      <c r="B454" s="182" t="str">
        <f>VLOOKUP(A454,[1]Sheet1!$A$2:$B$2626,2,0)</f>
        <v>农村危房改造</v>
      </c>
      <c r="C454" s="205">
        <v>193.4</v>
      </c>
      <c r="D454" s="283"/>
      <c r="E454" s="283"/>
      <c r="F454" s="283"/>
      <c r="G454" s="283"/>
      <c r="H454" s="283"/>
      <c r="I454" s="283"/>
      <c r="J454" s="283"/>
      <c r="K454" s="283"/>
    </row>
    <row r="455" spans="1:11">
      <c r="A455" s="749">
        <v>2210108</v>
      </c>
      <c r="B455" s="182" t="str">
        <f>VLOOKUP(A455,[1]Sheet1!$A$2:$B$2626,2,0)</f>
        <v>老旧小区改造</v>
      </c>
      <c r="C455" s="205">
        <v>2796.839824</v>
      </c>
      <c r="D455" s="283"/>
      <c r="E455" s="283"/>
      <c r="F455" s="283"/>
      <c r="G455" s="283"/>
      <c r="H455" s="283"/>
      <c r="I455" s="283"/>
      <c r="J455" s="283"/>
      <c r="K455" s="283"/>
    </row>
    <row r="456" spans="1:11">
      <c r="A456" s="749">
        <v>2210199</v>
      </c>
      <c r="B456" s="182" t="str">
        <f>VLOOKUP(A456,[1]Sheet1!$A$2:$B$2626,2,0)</f>
        <v>其他保障性安居工程支出</v>
      </c>
      <c r="C456" s="205">
        <v>4579.499889</v>
      </c>
      <c r="D456" s="283"/>
      <c r="E456" s="283"/>
      <c r="F456" s="283"/>
      <c r="G456" s="283"/>
      <c r="H456" s="283"/>
      <c r="I456" s="283"/>
      <c r="J456" s="283"/>
      <c r="K456" s="283"/>
    </row>
    <row r="457" spans="1:11">
      <c r="A457" s="180">
        <v>22102</v>
      </c>
      <c r="B457" s="180" t="str">
        <f>VLOOKUP(A457,[1]Sheet1!$A$2:$B$2626,2,0)</f>
        <v>住房改革支出</v>
      </c>
      <c r="C457" s="178">
        <v>9757.00662600001</v>
      </c>
      <c r="D457" s="283"/>
      <c r="E457" s="283"/>
      <c r="F457" s="283"/>
      <c r="G457" s="283"/>
      <c r="H457" s="283"/>
      <c r="I457" s="283"/>
      <c r="J457" s="283"/>
      <c r="K457" s="283"/>
    </row>
    <row r="458" spans="1:11">
      <c r="A458" s="749">
        <v>2210201</v>
      </c>
      <c r="B458" s="182" t="str">
        <f>VLOOKUP(A458,[1]Sheet1!$A$2:$B$2626,2,0)</f>
        <v>住房公积金</v>
      </c>
      <c r="C458" s="205">
        <v>9757.00662600001</v>
      </c>
      <c r="D458" s="283"/>
      <c r="E458" s="283"/>
      <c r="F458" s="283"/>
      <c r="G458" s="283"/>
      <c r="H458" s="283"/>
      <c r="I458" s="283"/>
      <c r="J458" s="283"/>
      <c r="K458" s="283"/>
    </row>
    <row r="459" spans="1:11">
      <c r="A459" s="177">
        <v>222</v>
      </c>
      <c r="B459" s="177" t="str">
        <f>VLOOKUP(A459,[1]Sheet1!$A$2:$B$2626,2,0)</f>
        <v>粮油物资储备支出</v>
      </c>
      <c r="C459" s="178">
        <v>436.5</v>
      </c>
      <c r="D459" s="283"/>
      <c r="E459" s="283"/>
      <c r="F459" s="283"/>
      <c r="G459" s="283"/>
      <c r="H459" s="283"/>
      <c r="I459" s="283"/>
      <c r="J459" s="283"/>
      <c r="K459" s="283"/>
    </row>
    <row r="460" spans="1:11">
      <c r="A460" s="180">
        <v>22204</v>
      </c>
      <c r="B460" s="180" t="str">
        <f>VLOOKUP(A460,[1]Sheet1!$A$2:$B$2626,2,0)</f>
        <v>粮油储备</v>
      </c>
      <c r="C460" s="178">
        <v>436.5</v>
      </c>
      <c r="D460" s="283"/>
      <c r="E460" s="283"/>
      <c r="F460" s="283"/>
      <c r="G460" s="283"/>
      <c r="H460" s="283"/>
      <c r="I460" s="283"/>
      <c r="J460" s="283"/>
      <c r="K460" s="283"/>
    </row>
    <row r="461" spans="1:11">
      <c r="A461" s="749">
        <v>2220401</v>
      </c>
      <c r="B461" s="182" t="str">
        <f>VLOOKUP(A461,[1]Sheet1!$A$2:$B$2626,2,0)</f>
        <v>储备粮油补贴</v>
      </c>
      <c r="C461" s="205">
        <v>436.5</v>
      </c>
      <c r="D461" s="283"/>
      <c r="E461" s="283"/>
      <c r="F461" s="283"/>
      <c r="G461" s="283"/>
      <c r="H461" s="283"/>
      <c r="I461" s="283"/>
      <c r="J461" s="283"/>
      <c r="K461" s="283"/>
    </row>
    <row r="462" spans="1:11">
      <c r="A462" s="177">
        <v>224</v>
      </c>
      <c r="B462" s="177" t="str">
        <f>VLOOKUP(A462,[1]Sheet1!$A$2:$B$2626,2,0)</f>
        <v>灾害防治及应急管理支出</v>
      </c>
      <c r="C462" s="178">
        <v>5462.165665</v>
      </c>
      <c r="D462" s="283"/>
      <c r="E462" s="283"/>
      <c r="F462" s="283"/>
      <c r="G462" s="283"/>
      <c r="H462" s="283"/>
      <c r="I462" s="283"/>
      <c r="J462" s="283"/>
      <c r="K462" s="283"/>
    </row>
    <row r="463" spans="1:11">
      <c r="A463" s="180">
        <v>22401</v>
      </c>
      <c r="B463" s="180" t="str">
        <f>VLOOKUP(A463,[1]Sheet1!$A$2:$B$2626,2,0)</f>
        <v>应急管理事务</v>
      </c>
      <c r="C463" s="178">
        <v>2365.090782</v>
      </c>
      <c r="D463" s="283"/>
      <c r="E463" s="283"/>
      <c r="F463" s="283"/>
      <c r="G463" s="283"/>
      <c r="H463" s="283"/>
      <c r="I463" s="283"/>
      <c r="J463" s="283"/>
      <c r="K463" s="283"/>
    </row>
    <row r="464" spans="1:11">
      <c r="A464" s="749">
        <v>2240101</v>
      </c>
      <c r="B464" s="182" t="str">
        <f>VLOOKUP(A464,[1]Sheet1!$A$2:$B$2626,2,0)</f>
        <v>行政运行</v>
      </c>
      <c r="C464" s="205">
        <v>596.529325</v>
      </c>
      <c r="D464" s="283"/>
      <c r="E464" s="283"/>
      <c r="F464" s="283"/>
      <c r="G464" s="283"/>
      <c r="H464" s="283"/>
      <c r="I464" s="283"/>
      <c r="J464" s="283"/>
      <c r="K464" s="283"/>
    </row>
    <row r="465" spans="1:11">
      <c r="A465" s="749">
        <v>2240150</v>
      </c>
      <c r="B465" s="182" t="str">
        <f>VLOOKUP(A465,[1]Sheet1!$A$2:$B$2626,2,0)</f>
        <v>事业运行</v>
      </c>
      <c r="C465" s="205">
        <v>308.500207</v>
      </c>
      <c r="D465" s="283"/>
      <c r="E465" s="283"/>
      <c r="F465" s="283"/>
      <c r="G465" s="283"/>
      <c r="H465" s="283"/>
      <c r="I465" s="283"/>
      <c r="J465" s="283"/>
      <c r="K465" s="283"/>
    </row>
    <row r="466" spans="1:11">
      <c r="A466" s="749">
        <v>2240199</v>
      </c>
      <c r="B466" s="182" t="str">
        <f>VLOOKUP(A466,[1]Sheet1!$A$2:$B$2626,2,0)</f>
        <v>其他应急管理支出</v>
      </c>
      <c r="C466" s="205">
        <v>1460.06125</v>
      </c>
      <c r="D466" s="283"/>
      <c r="E466" s="283"/>
      <c r="F466" s="283"/>
      <c r="G466" s="283"/>
      <c r="H466" s="283"/>
      <c r="I466" s="283"/>
      <c r="J466" s="283"/>
      <c r="K466" s="283"/>
    </row>
    <row r="467" spans="1:11">
      <c r="A467" s="180">
        <v>22402</v>
      </c>
      <c r="B467" s="180" t="str">
        <f>VLOOKUP(A467,[1]Sheet1!$A$2:$B$2626,2,0)</f>
        <v>消防救援事务</v>
      </c>
      <c r="C467" s="178">
        <v>1107.2522</v>
      </c>
      <c r="D467" s="283"/>
      <c r="E467" s="283"/>
      <c r="F467" s="283"/>
      <c r="G467" s="283"/>
      <c r="H467" s="283"/>
      <c r="I467" s="283"/>
      <c r="J467" s="283"/>
      <c r="K467" s="283"/>
    </row>
    <row r="468" spans="1:11">
      <c r="A468" s="749">
        <v>2240201</v>
      </c>
      <c r="B468" s="182" t="str">
        <f>VLOOKUP(A468,[1]Sheet1!$A$2:$B$2626,2,0)</f>
        <v>行政运行</v>
      </c>
      <c r="C468" s="205">
        <v>732.2522</v>
      </c>
      <c r="D468" s="283"/>
      <c r="E468" s="283"/>
      <c r="F468" s="283"/>
      <c r="G468" s="283"/>
      <c r="H468" s="283"/>
      <c r="I468" s="283"/>
      <c r="J468" s="283"/>
      <c r="K468" s="283"/>
    </row>
    <row r="469" spans="1:11">
      <c r="A469" s="749">
        <v>2240299</v>
      </c>
      <c r="B469" s="182" t="str">
        <f>VLOOKUP(A469,[1]Sheet1!$A$2:$B$2626,2,0)</f>
        <v>其他消防救援事务支出</v>
      </c>
      <c r="C469" s="205">
        <v>375</v>
      </c>
      <c r="D469" s="283"/>
      <c r="E469" s="283"/>
      <c r="F469" s="283"/>
      <c r="G469" s="283"/>
      <c r="H469" s="283"/>
      <c r="I469" s="283"/>
      <c r="J469" s="283"/>
      <c r="K469" s="283"/>
    </row>
    <row r="470" spans="1:11">
      <c r="A470" s="180">
        <v>22405</v>
      </c>
      <c r="B470" s="180" t="str">
        <f>VLOOKUP(A470,[1]Sheet1!$A$2:$B$2626,2,0)</f>
        <v>地震事务</v>
      </c>
      <c r="C470" s="178">
        <v>82.935735</v>
      </c>
      <c r="D470" s="283"/>
      <c r="E470" s="283"/>
      <c r="F470" s="283"/>
      <c r="G470" s="283"/>
      <c r="H470" s="283"/>
      <c r="I470" s="283"/>
      <c r="J470" s="283"/>
      <c r="K470" s="283"/>
    </row>
    <row r="471" spans="1:11">
      <c r="A471" s="749">
        <v>2240550</v>
      </c>
      <c r="B471" s="182" t="str">
        <f>VLOOKUP(A471,[1]Sheet1!$A$2:$B$2626,2,0)</f>
        <v>地震事业机构</v>
      </c>
      <c r="C471" s="205">
        <v>79.935735</v>
      </c>
      <c r="D471" s="283"/>
      <c r="E471" s="283"/>
      <c r="F471" s="283"/>
      <c r="G471" s="283"/>
      <c r="H471" s="283"/>
      <c r="I471" s="283"/>
      <c r="J471" s="283"/>
      <c r="K471" s="283"/>
    </row>
    <row r="472" spans="1:11">
      <c r="A472" s="749">
        <v>2240599</v>
      </c>
      <c r="B472" s="182" t="str">
        <f>VLOOKUP(A472,[1]Sheet1!$A$2:$B$2626,2,0)</f>
        <v>其他地震事务支出</v>
      </c>
      <c r="C472" s="205">
        <v>3</v>
      </c>
      <c r="D472" s="283"/>
      <c r="E472" s="283"/>
      <c r="F472" s="283"/>
      <c r="G472" s="283"/>
      <c r="H472" s="283"/>
      <c r="I472" s="283"/>
      <c r="J472" s="283"/>
      <c r="K472" s="283"/>
    </row>
    <row r="473" spans="1:11">
      <c r="A473" s="180">
        <v>22406</v>
      </c>
      <c r="B473" s="180" t="str">
        <f>VLOOKUP(A473,[1]Sheet1!$A$2:$B$2626,2,0)</f>
        <v>自然灾害防治</v>
      </c>
      <c r="C473" s="178">
        <v>1097.722948</v>
      </c>
      <c r="D473" s="283"/>
      <c r="E473" s="283"/>
      <c r="F473" s="283"/>
      <c r="G473" s="283"/>
      <c r="H473" s="283"/>
      <c r="I473" s="283"/>
      <c r="J473" s="283"/>
      <c r="K473" s="283"/>
    </row>
    <row r="474" spans="1:11">
      <c r="A474" s="749">
        <v>2240601</v>
      </c>
      <c r="B474" s="182" t="str">
        <f>VLOOKUP(A474,[1]Sheet1!$A$2:$B$2626,2,0)</f>
        <v>地质灾害防治</v>
      </c>
      <c r="C474" s="205">
        <v>1097.722948</v>
      </c>
      <c r="D474" s="283"/>
      <c r="E474" s="283"/>
      <c r="F474" s="283"/>
      <c r="G474" s="283"/>
      <c r="H474" s="283"/>
      <c r="I474" s="283"/>
      <c r="J474" s="283"/>
      <c r="K474" s="283"/>
    </row>
    <row r="475" spans="1:11">
      <c r="A475" s="749">
        <v>2240699</v>
      </c>
      <c r="B475" s="182" t="str">
        <f>VLOOKUP(A475,[1]Sheet1!$A$2:$B$2626,2,0)</f>
        <v>其他自然灾害防治支出</v>
      </c>
      <c r="C475" s="205">
        <v>0</v>
      </c>
      <c r="D475" s="283"/>
      <c r="E475" s="283"/>
      <c r="F475" s="283"/>
      <c r="G475" s="283"/>
      <c r="H475" s="283"/>
      <c r="I475" s="283"/>
      <c r="J475" s="283"/>
      <c r="K475" s="283"/>
    </row>
    <row r="476" spans="1:11">
      <c r="A476" s="180">
        <v>22407</v>
      </c>
      <c r="B476" s="180" t="str">
        <f>VLOOKUP(A476,[1]Sheet1!$A$2:$B$2626,2,0)</f>
        <v>自然灾害救灾及恢复重建支出</v>
      </c>
      <c r="C476" s="178">
        <v>599.5</v>
      </c>
      <c r="D476" s="283"/>
      <c r="E476" s="283"/>
      <c r="F476" s="283"/>
      <c r="G476" s="283"/>
      <c r="H476" s="283"/>
      <c r="I476" s="283"/>
      <c r="J476" s="283"/>
      <c r="K476" s="283"/>
    </row>
    <row r="477" spans="1:11">
      <c r="A477" s="749">
        <v>2240704</v>
      </c>
      <c r="B477" s="182" t="str">
        <f>VLOOKUP(A477,[1]Sheet1!$A$2:$B$2626,2,0)</f>
        <v>自然灾害灾后重建补助</v>
      </c>
      <c r="C477" s="205">
        <v>570.5</v>
      </c>
      <c r="D477" s="283"/>
      <c r="E477" s="283"/>
      <c r="F477" s="283"/>
      <c r="G477" s="283"/>
      <c r="H477" s="283"/>
      <c r="I477" s="283"/>
      <c r="J477" s="283"/>
      <c r="K477" s="283"/>
    </row>
    <row r="478" spans="1:11">
      <c r="A478" s="749">
        <v>2240799</v>
      </c>
      <c r="B478" s="182" t="str">
        <f>VLOOKUP(A478,[1]Sheet1!$A$2:$B$2626,2,0)</f>
        <v>其他自然灾害救灾及恢复重建支出</v>
      </c>
      <c r="C478" s="205">
        <v>29</v>
      </c>
      <c r="D478" s="283"/>
      <c r="E478" s="283"/>
      <c r="F478" s="283"/>
      <c r="G478" s="283"/>
      <c r="H478" s="283"/>
      <c r="I478" s="283"/>
      <c r="J478" s="283"/>
      <c r="K478" s="283"/>
    </row>
    <row r="479" spans="1:11">
      <c r="A479" s="180">
        <v>22499</v>
      </c>
      <c r="B479" s="180" t="str">
        <f>VLOOKUP(A479,[1]Sheet1!$A$2:$B$2626,2,0)</f>
        <v>其他灾害防治及应急管理支出</v>
      </c>
      <c r="C479" s="178">
        <v>209.664</v>
      </c>
      <c r="D479" s="283"/>
      <c r="E479" s="283"/>
      <c r="F479" s="283"/>
      <c r="G479" s="283"/>
      <c r="H479" s="283"/>
      <c r="I479" s="283"/>
      <c r="J479" s="283"/>
      <c r="K479" s="283"/>
    </row>
    <row r="480" spans="1:11">
      <c r="A480" s="749">
        <v>2249999</v>
      </c>
      <c r="B480" s="182" t="str">
        <f>VLOOKUP(A480,[1]Sheet1!$A$2:$B$2626,2,0)</f>
        <v>其他灾害防治及应急管理支出</v>
      </c>
      <c r="C480" s="205">
        <v>209.664</v>
      </c>
      <c r="D480" s="283"/>
      <c r="E480" s="283"/>
      <c r="F480" s="283"/>
      <c r="G480" s="283"/>
      <c r="H480" s="283"/>
      <c r="I480" s="283"/>
      <c r="J480" s="283"/>
      <c r="K480" s="283"/>
    </row>
    <row r="481" spans="1:11">
      <c r="A481" s="177">
        <v>232</v>
      </c>
      <c r="B481" s="177" t="str">
        <f>VLOOKUP(A481,[1]Sheet1!$A$2:$B$2626,2,0)</f>
        <v>债务付息支出</v>
      </c>
      <c r="C481" s="178">
        <v>18662.071638</v>
      </c>
      <c r="D481" s="283"/>
      <c r="E481" s="283"/>
      <c r="F481" s="283"/>
      <c r="G481" s="283"/>
      <c r="H481" s="283"/>
      <c r="I481" s="283"/>
      <c r="J481" s="283"/>
      <c r="K481" s="283"/>
    </row>
    <row r="482" ht="36.75" customHeight="1" spans="1:11">
      <c r="A482" s="180">
        <v>23203</v>
      </c>
      <c r="B482" s="180" t="str">
        <f>VLOOKUP(A482,[1]Sheet1!$A$2:$B$2626,2,0)</f>
        <v>地方政府一般债务付息支出</v>
      </c>
      <c r="C482" s="178">
        <v>18662.071638</v>
      </c>
      <c r="D482" s="283"/>
      <c r="E482" s="283"/>
      <c r="F482" s="283"/>
      <c r="G482" s="283"/>
      <c r="H482" s="283"/>
      <c r="I482" s="283"/>
      <c r="J482" s="283"/>
      <c r="K482" s="283"/>
    </row>
    <row r="483" ht="14" spans="1:3">
      <c r="A483" s="749">
        <v>2320301</v>
      </c>
      <c r="B483" s="182" t="str">
        <f>VLOOKUP(A483,[1]Sheet1!$A$2:$B$2626,2,0)</f>
        <v>地方政府一般债券付息支出</v>
      </c>
      <c r="C483" s="205">
        <v>18662.04</v>
      </c>
    </row>
    <row r="484" ht="21.95" customHeight="1" spans="1:3">
      <c r="A484" s="749">
        <v>2320303</v>
      </c>
      <c r="B484" s="182" t="str">
        <f>VLOOKUP(A484,[1]Sheet1!$A$2:$B$2626,2,0)</f>
        <v>地方政府向国际组织借款付息支出</v>
      </c>
      <c r="C484" s="205">
        <v>0.031638</v>
      </c>
    </row>
    <row r="485" ht="14" spans="1:3">
      <c r="A485" s="177">
        <v>233</v>
      </c>
      <c r="B485" s="177" t="str">
        <f>VLOOKUP(A485,[1]Sheet1!$A$2:$B$2626,2,0)</f>
        <v>债务发行费用支出</v>
      </c>
      <c r="C485" s="178">
        <v>5.6531</v>
      </c>
    </row>
    <row r="486" ht="14" spans="1:3">
      <c r="A486" s="180">
        <v>23303</v>
      </c>
      <c r="B486" s="180" t="str">
        <f>VLOOKUP(A486,[1]Sheet1!$A$2:$B$2626,2,0)</f>
        <v>地方政府一般债务发行费用支出</v>
      </c>
      <c r="C486" s="178">
        <v>5.6531</v>
      </c>
    </row>
  </sheetData>
  <mergeCells count="4">
    <mergeCell ref="A2:C2"/>
    <mergeCell ref="A3:C3"/>
    <mergeCell ref="A4:B4"/>
    <mergeCell ref="A5:B5"/>
  </mergeCells>
  <pageMargins left="0.708661417322835" right="0.708661417322835" top="0.748031496062992" bottom="0.748031496062992" header="0.31496062992126" footer="0.3149606299212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H110"/>
  <sheetViews>
    <sheetView topLeftCell="A37" workbookViewId="0">
      <selection activeCell="D55" sqref="D55"/>
    </sheetView>
  </sheetViews>
  <sheetFormatPr defaultColWidth="9" defaultRowHeight="15" outlineLevelCol="7"/>
  <cols>
    <col min="1" max="1" width="45.3727272727273" style="252" customWidth="1"/>
    <col min="2" max="2" width="13.1272727272727" style="707" customWidth="1"/>
    <col min="3" max="3" width="38.1272727272727" style="708" customWidth="1"/>
    <col min="4" max="4" width="13.2545454545455" style="708" customWidth="1"/>
    <col min="5" max="5" width="9" style="255" customWidth="1"/>
    <col min="6" max="6" width="25.2545454545455" style="255" customWidth="1"/>
    <col min="7" max="16384" width="9" style="255"/>
  </cols>
  <sheetData>
    <row r="1" ht="20.25" customHeight="1" spans="1:4">
      <c r="A1" s="63" t="s">
        <v>237</v>
      </c>
      <c r="B1" s="63"/>
      <c r="C1" s="63"/>
      <c r="D1" s="63"/>
    </row>
    <row r="2" ht="38.25" customHeight="1" spans="1:4">
      <c r="A2" s="65" t="s">
        <v>238</v>
      </c>
      <c r="B2" s="65"/>
      <c r="C2" s="65"/>
      <c r="D2" s="65"/>
    </row>
    <row r="3" ht="20.25" customHeight="1" spans="1:4">
      <c r="A3" s="709"/>
      <c r="B3" s="710"/>
      <c r="D3" s="711" t="s">
        <v>2</v>
      </c>
    </row>
    <row r="4" ht="24" customHeight="1" spans="1:4">
      <c r="A4" s="257" t="s">
        <v>109</v>
      </c>
      <c r="B4" s="712" t="s">
        <v>4</v>
      </c>
      <c r="C4" s="712" t="s">
        <v>110</v>
      </c>
      <c r="D4" s="712" t="s">
        <v>4</v>
      </c>
    </row>
    <row r="5" ht="24" customHeight="1" spans="1:4">
      <c r="A5" s="257" t="s">
        <v>239</v>
      </c>
      <c r="B5" s="712">
        <f>B6+B49+B50+B51+B52+B55</f>
        <v>558501.932094</v>
      </c>
      <c r="C5" s="712" t="s">
        <v>239</v>
      </c>
      <c r="D5" s="713">
        <f>D6+D49+D50+D51+D54</f>
        <v>249676.222949</v>
      </c>
    </row>
    <row r="6" ht="19.5" customHeight="1" spans="1:4">
      <c r="A6" s="260" t="s">
        <v>89</v>
      </c>
      <c r="B6" s="714">
        <f>B7+B33</f>
        <v>408178.932094</v>
      </c>
      <c r="C6" s="715" t="s">
        <v>240</v>
      </c>
      <c r="D6" s="714">
        <f>D7+D33</f>
        <v>91528.222949</v>
      </c>
    </row>
    <row r="7" ht="19.5" customHeight="1" spans="1:4">
      <c r="A7" s="716" t="s">
        <v>241</v>
      </c>
      <c r="B7" s="714">
        <f>SUM(B8:B32)</f>
        <v>340776.687694</v>
      </c>
      <c r="C7" s="717" t="s">
        <v>242</v>
      </c>
      <c r="D7" s="714">
        <f>D8+D9</f>
        <v>55749.114654</v>
      </c>
    </row>
    <row r="8" ht="17.25" customHeight="1" spans="1:8">
      <c r="A8" s="577" t="s">
        <v>243</v>
      </c>
      <c r="B8" s="718">
        <v>971</v>
      </c>
      <c r="C8" s="719" t="s">
        <v>244</v>
      </c>
      <c r="D8" s="490">
        <v>55444.112045</v>
      </c>
      <c r="H8" s="720"/>
    </row>
    <row r="9" ht="17.25" customHeight="1" spans="1:8">
      <c r="A9" s="577" t="s">
        <v>245</v>
      </c>
      <c r="B9" s="718">
        <v>2397</v>
      </c>
      <c r="C9" s="721" t="s">
        <v>246</v>
      </c>
      <c r="D9" s="490">
        <v>305.002609</v>
      </c>
      <c r="H9" s="720"/>
    </row>
    <row r="10" ht="17.25" customHeight="1" spans="1:8">
      <c r="A10" s="577" t="s">
        <v>247</v>
      </c>
      <c r="B10" s="718">
        <v>369</v>
      </c>
      <c r="C10" s="719"/>
      <c r="D10" s="490"/>
      <c r="H10" s="720"/>
    </row>
    <row r="11" ht="17.25" customHeight="1" spans="1:8">
      <c r="A11" s="577" t="s">
        <v>248</v>
      </c>
      <c r="B11" s="718">
        <v>1868</v>
      </c>
      <c r="C11" s="721"/>
      <c r="D11" s="490"/>
      <c r="H11" s="720"/>
    </row>
    <row r="12" ht="17.25" customHeight="1" spans="1:8">
      <c r="A12" s="577" t="s">
        <v>249</v>
      </c>
      <c r="B12" s="718">
        <v>56356</v>
      </c>
      <c r="C12" s="721"/>
      <c r="D12" s="490"/>
      <c r="H12" s="720"/>
    </row>
    <row r="13" ht="17.25" customHeight="1" spans="1:8">
      <c r="A13" s="577" t="s">
        <v>250</v>
      </c>
      <c r="B13" s="718">
        <v>42179</v>
      </c>
      <c r="C13" s="721"/>
      <c r="D13" s="490"/>
      <c r="H13" s="720"/>
    </row>
    <row r="14" ht="17.25" customHeight="1" spans="1:8">
      <c r="A14" s="577" t="s">
        <v>251</v>
      </c>
      <c r="B14" s="718">
        <v>31191.197694</v>
      </c>
      <c r="C14" s="721"/>
      <c r="D14" s="490"/>
      <c r="H14" s="720"/>
    </row>
    <row r="15" ht="17.25" customHeight="1" spans="1:8">
      <c r="A15" s="577" t="s">
        <v>252</v>
      </c>
      <c r="B15" s="718">
        <v>2367</v>
      </c>
      <c r="C15" s="721"/>
      <c r="D15" s="490"/>
      <c r="H15" s="720"/>
    </row>
    <row r="16" ht="17.25" customHeight="1" spans="1:8">
      <c r="A16" s="577" t="s">
        <v>253</v>
      </c>
      <c r="B16" s="718">
        <v>4139</v>
      </c>
      <c r="C16" s="721"/>
      <c r="D16" s="490"/>
      <c r="H16" s="720"/>
    </row>
    <row r="17" ht="17.25" customHeight="1" spans="1:8">
      <c r="A17" s="577" t="s">
        <v>254</v>
      </c>
      <c r="B17" s="718">
        <v>15647</v>
      </c>
      <c r="C17" s="721"/>
      <c r="D17" s="490"/>
      <c r="H17" s="720"/>
    </row>
    <row r="18" ht="17.25" customHeight="1" spans="1:8">
      <c r="A18" s="577" t="s">
        <v>255</v>
      </c>
      <c r="B18" s="718">
        <v>20748</v>
      </c>
      <c r="C18" s="721"/>
      <c r="D18" s="490"/>
      <c r="H18" s="720"/>
    </row>
    <row r="19" ht="17.25" customHeight="1" spans="1:8">
      <c r="A19" s="577" t="s">
        <v>256</v>
      </c>
      <c r="B19" s="718">
        <v>94</v>
      </c>
      <c r="C19" s="721"/>
      <c r="D19" s="490"/>
      <c r="H19" s="720"/>
    </row>
    <row r="20" ht="17.25" customHeight="1" spans="1:8">
      <c r="A20" s="577" t="s">
        <v>257</v>
      </c>
      <c r="B20" s="718">
        <v>2368</v>
      </c>
      <c r="C20" s="721"/>
      <c r="D20" s="490"/>
      <c r="H20" s="720"/>
    </row>
    <row r="21" ht="17.25" customHeight="1" spans="1:8">
      <c r="A21" s="577" t="s">
        <v>258</v>
      </c>
      <c r="B21" s="718">
        <v>28446.4</v>
      </c>
      <c r="C21" s="721"/>
      <c r="D21" s="490"/>
      <c r="H21" s="720"/>
    </row>
    <row r="22" ht="17.25" customHeight="1" spans="1:8">
      <c r="A22" s="577" t="s">
        <v>259</v>
      </c>
      <c r="B22" s="718">
        <v>75</v>
      </c>
      <c r="C22" s="721"/>
      <c r="D22" s="490"/>
      <c r="H22" s="720"/>
    </row>
    <row r="23" ht="17.25" customHeight="1" spans="1:8">
      <c r="A23" s="577" t="s">
        <v>260</v>
      </c>
      <c r="B23" s="718">
        <v>1728</v>
      </c>
      <c r="C23" s="721"/>
      <c r="D23" s="490"/>
      <c r="H23" s="720"/>
    </row>
    <row r="24" ht="17.25" customHeight="1" spans="1:8">
      <c r="A24" s="577" t="s">
        <v>261</v>
      </c>
      <c r="B24" s="718">
        <v>28722.26</v>
      </c>
      <c r="C24" s="721"/>
      <c r="D24" s="490"/>
      <c r="H24" s="720"/>
    </row>
    <row r="25" ht="17.25" customHeight="1" spans="1:8">
      <c r="A25" s="577" t="s">
        <v>262</v>
      </c>
      <c r="B25" s="718">
        <v>13345</v>
      </c>
      <c r="C25" s="721"/>
      <c r="D25" s="490"/>
      <c r="H25" s="720"/>
    </row>
    <row r="26" ht="17.25" customHeight="1" spans="1:8">
      <c r="A26" s="577" t="s">
        <v>263</v>
      </c>
      <c r="B26" s="718">
        <v>4315</v>
      </c>
      <c r="C26" s="721"/>
      <c r="D26" s="490"/>
      <c r="H26" s="720"/>
    </row>
    <row r="27" ht="17.25" customHeight="1" spans="1:8">
      <c r="A27" s="577" t="s">
        <v>264</v>
      </c>
      <c r="B27" s="718">
        <v>45502.5</v>
      </c>
      <c r="C27" s="721"/>
      <c r="D27" s="490"/>
      <c r="H27" s="720"/>
    </row>
    <row r="28" ht="17.25" customHeight="1" spans="1:8">
      <c r="A28" s="577" t="s">
        <v>265</v>
      </c>
      <c r="B28" s="718">
        <v>15087</v>
      </c>
      <c r="C28" s="721"/>
      <c r="D28" s="490"/>
      <c r="H28" s="720"/>
    </row>
    <row r="29" ht="17.25" customHeight="1" spans="1:8">
      <c r="A29" s="275" t="s">
        <v>266</v>
      </c>
      <c r="B29" s="490">
        <v>8281</v>
      </c>
      <c r="C29" s="722"/>
      <c r="D29" s="723"/>
      <c r="H29" s="720"/>
    </row>
    <row r="30" ht="17.25" customHeight="1" spans="1:8">
      <c r="A30" s="275" t="s">
        <v>267</v>
      </c>
      <c r="B30" s="490">
        <v>5400</v>
      </c>
      <c r="C30" s="722"/>
      <c r="D30" s="723"/>
      <c r="H30" s="720"/>
    </row>
    <row r="31" ht="17.25" customHeight="1" spans="1:8">
      <c r="A31" s="275" t="s">
        <v>268</v>
      </c>
      <c r="B31" s="490">
        <v>8500</v>
      </c>
      <c r="C31" s="722"/>
      <c r="D31" s="723"/>
      <c r="H31" s="720"/>
    </row>
    <row r="32" ht="17.25" customHeight="1" spans="1:8">
      <c r="A32" s="275" t="s">
        <v>269</v>
      </c>
      <c r="B32" s="490">
        <v>680.33</v>
      </c>
      <c r="C32" s="722"/>
      <c r="D32" s="723"/>
      <c r="H32" s="720"/>
    </row>
    <row r="33" ht="17.25" customHeight="1" spans="1:8">
      <c r="A33" s="716" t="s">
        <v>270</v>
      </c>
      <c r="B33" s="724">
        <f>SUM(B34:B47)</f>
        <v>67402.2444</v>
      </c>
      <c r="C33" s="717" t="s">
        <v>271</v>
      </c>
      <c r="D33" s="725">
        <f>SUM(D34:D47)</f>
        <v>35779.108295</v>
      </c>
      <c r="H33" s="720"/>
    </row>
    <row r="34" ht="17.25" customHeight="1" spans="1:8">
      <c r="A34" s="577" t="s">
        <v>272</v>
      </c>
      <c r="B34" s="718">
        <v>10.53</v>
      </c>
      <c r="C34" s="726" t="s">
        <v>16</v>
      </c>
      <c r="D34" s="723">
        <v>1543.037784</v>
      </c>
      <c r="H34" s="720"/>
    </row>
    <row r="35" ht="17.25" customHeight="1" spans="1:8">
      <c r="A35" s="577" t="s">
        <v>273</v>
      </c>
      <c r="B35" s="718">
        <v>1879</v>
      </c>
      <c r="C35" s="726" t="s">
        <v>25</v>
      </c>
      <c r="D35" s="490">
        <v>71.796492</v>
      </c>
      <c r="H35" s="720"/>
    </row>
    <row r="36" ht="17.25" customHeight="1" spans="1:8">
      <c r="A36" s="577" t="s">
        <v>274</v>
      </c>
      <c r="B36" s="718">
        <v>30</v>
      </c>
      <c r="C36" s="726" t="s">
        <v>28</v>
      </c>
      <c r="D36" s="490">
        <v>20</v>
      </c>
      <c r="H36" s="720"/>
    </row>
    <row r="37" ht="17.25" customHeight="1" spans="1:8">
      <c r="A37" s="577" t="s">
        <v>275</v>
      </c>
      <c r="B37" s="718">
        <v>129.5844</v>
      </c>
      <c r="C37" s="726" t="s">
        <v>276</v>
      </c>
      <c r="D37" s="490">
        <v>159.83557</v>
      </c>
      <c r="H37" s="720"/>
    </row>
    <row r="38" ht="17.25" customHeight="1" spans="1:8">
      <c r="A38" s="577" t="s">
        <v>277</v>
      </c>
      <c r="B38" s="718">
        <v>584</v>
      </c>
      <c r="C38" s="726" t="s">
        <v>37</v>
      </c>
      <c r="D38" s="490">
        <v>2274.959224</v>
      </c>
      <c r="H38" s="720"/>
    </row>
    <row r="39" ht="17.25" customHeight="1" spans="1:8">
      <c r="A39" s="577" t="s">
        <v>278</v>
      </c>
      <c r="B39" s="718">
        <v>4318.05</v>
      </c>
      <c r="C39" s="726" t="s">
        <v>279</v>
      </c>
      <c r="D39" s="490">
        <v>483.531698</v>
      </c>
      <c r="H39" s="720"/>
    </row>
    <row r="40" ht="17.25" customHeight="1" spans="1:8">
      <c r="A40" s="577" t="s">
        <v>280</v>
      </c>
      <c r="B40" s="718">
        <v>1937</v>
      </c>
      <c r="C40" s="726" t="s">
        <v>43</v>
      </c>
      <c r="D40" s="490">
        <v>29.336402</v>
      </c>
      <c r="H40" s="720"/>
    </row>
    <row r="41" ht="17.25" customHeight="1" spans="1:8">
      <c r="A41" s="577" t="s">
        <v>281</v>
      </c>
      <c r="B41" s="718">
        <v>15472</v>
      </c>
      <c r="C41" s="726" t="s">
        <v>46</v>
      </c>
      <c r="D41" s="490">
        <v>808.7</v>
      </c>
      <c r="H41" s="720"/>
    </row>
    <row r="42" ht="17.25" customHeight="1" spans="1:8">
      <c r="A42" s="577" t="s">
        <v>282</v>
      </c>
      <c r="B42" s="718">
        <v>18852.91</v>
      </c>
      <c r="C42" s="726" t="s">
        <v>49</v>
      </c>
      <c r="D42" s="490">
        <v>23365.081273</v>
      </c>
      <c r="H42" s="720"/>
    </row>
    <row r="43" ht="17.25" customHeight="1" spans="1:4">
      <c r="A43" s="577" t="s">
        <v>283</v>
      </c>
      <c r="B43" s="718">
        <v>783</v>
      </c>
      <c r="C43" s="726" t="s">
        <v>52</v>
      </c>
      <c r="D43" s="490">
        <v>6371.590852</v>
      </c>
    </row>
    <row r="44" ht="17.25" customHeight="1" spans="1:4">
      <c r="A44" s="577" t="s">
        <v>284</v>
      </c>
      <c r="B44" s="718">
        <v>1753</v>
      </c>
      <c r="C44" s="726" t="s">
        <v>64</v>
      </c>
      <c r="D44" s="490">
        <v>43.4</v>
      </c>
    </row>
    <row r="45" ht="17.25" customHeight="1" spans="1:4">
      <c r="A45" s="577" t="s">
        <v>285</v>
      </c>
      <c r="B45" s="718">
        <v>11050</v>
      </c>
      <c r="C45" s="726" t="s">
        <v>67</v>
      </c>
      <c r="D45" s="490">
        <v>84.35</v>
      </c>
    </row>
    <row r="46" ht="17.25" customHeight="1" spans="1:4">
      <c r="A46" s="577" t="s">
        <v>286</v>
      </c>
      <c r="B46" s="718">
        <v>4999</v>
      </c>
      <c r="C46" s="726" t="s">
        <v>73</v>
      </c>
      <c r="D46" s="490">
        <v>513.489</v>
      </c>
    </row>
    <row r="47" ht="17.25" customHeight="1" spans="1:4">
      <c r="A47" s="577" t="s">
        <v>287</v>
      </c>
      <c r="B47" s="718">
        <v>5604.17</v>
      </c>
      <c r="C47" s="726" t="s">
        <v>79</v>
      </c>
      <c r="D47" s="490">
        <v>10</v>
      </c>
    </row>
    <row r="48" ht="17.25" customHeight="1" spans="1:4">
      <c r="A48" s="577"/>
      <c r="B48" s="718"/>
      <c r="C48" s="727"/>
      <c r="D48" s="490"/>
    </row>
    <row r="49" ht="17.25" customHeight="1" spans="1:4">
      <c r="A49" s="728" t="s">
        <v>230</v>
      </c>
      <c r="B49" s="729">
        <v>3767</v>
      </c>
      <c r="C49" s="728" t="s">
        <v>288</v>
      </c>
      <c r="D49" s="490">
        <v>27242</v>
      </c>
    </row>
    <row r="50" ht="17.25" customHeight="1" spans="1:4">
      <c r="A50" s="728" t="s">
        <v>93</v>
      </c>
      <c r="B50" s="729">
        <v>365</v>
      </c>
      <c r="C50" s="728" t="s">
        <v>94</v>
      </c>
      <c r="D50" s="730">
        <f>2835+6</f>
        <v>2841</v>
      </c>
    </row>
    <row r="51" ht="17.25" customHeight="1" spans="1:4">
      <c r="A51" s="728" t="s">
        <v>95</v>
      </c>
      <c r="B51" s="729">
        <v>5000</v>
      </c>
      <c r="C51" s="728" t="s">
        <v>96</v>
      </c>
      <c r="D51" s="731">
        <f>D52+D53</f>
        <v>94403</v>
      </c>
    </row>
    <row r="52" ht="17.25" customHeight="1" spans="1:4">
      <c r="A52" s="728" t="s">
        <v>232</v>
      </c>
      <c r="B52" s="732">
        <f>B53+B54</f>
        <v>140400</v>
      </c>
      <c r="C52" s="728" t="s">
        <v>98</v>
      </c>
      <c r="D52" s="731">
        <v>94400</v>
      </c>
    </row>
    <row r="53" ht="17.25" customHeight="1" spans="1:4">
      <c r="A53" s="733" t="s">
        <v>103</v>
      </c>
      <c r="B53" s="734">
        <v>46000</v>
      </c>
      <c r="C53" s="367" t="s">
        <v>100</v>
      </c>
      <c r="D53" s="732">
        <v>3</v>
      </c>
    </row>
    <row r="54" ht="17.25" customHeight="1" spans="1:4">
      <c r="A54" s="733" t="s">
        <v>104</v>
      </c>
      <c r="B54" s="734">
        <v>94400</v>
      </c>
      <c r="C54" s="728" t="s">
        <v>102</v>
      </c>
      <c r="D54" s="735">
        <f>33668-6</f>
        <v>33662</v>
      </c>
    </row>
    <row r="55" ht="17.25" customHeight="1" spans="1:4">
      <c r="A55" s="728" t="s">
        <v>105</v>
      </c>
      <c r="B55" s="732">
        <v>791</v>
      </c>
      <c r="C55" s="723"/>
      <c r="D55" s="723"/>
    </row>
    <row r="56" ht="17.25" customHeight="1"/>
    <row r="57" ht="45.75" customHeight="1" spans="1:4">
      <c r="A57" s="736" t="s">
        <v>289</v>
      </c>
      <c r="B57" s="736"/>
      <c r="C57" s="736"/>
      <c r="D57" s="736"/>
    </row>
    <row r="58" spans="3:4">
      <c r="C58" s="737"/>
      <c r="D58" s="737"/>
    </row>
    <row r="73" spans="1:2">
      <c r="A73" s="255"/>
      <c r="B73" s="708"/>
    </row>
    <row r="74" spans="1:2">
      <c r="A74" s="255"/>
      <c r="B74" s="708"/>
    </row>
    <row r="75" spans="1:2">
      <c r="A75" s="255"/>
      <c r="B75" s="708"/>
    </row>
    <row r="76" spans="1:2">
      <c r="A76" s="255"/>
      <c r="B76" s="708"/>
    </row>
    <row r="77" spans="1:2">
      <c r="A77" s="255"/>
      <c r="B77" s="708"/>
    </row>
    <row r="78" spans="1:2">
      <c r="A78" s="255"/>
      <c r="B78" s="708"/>
    </row>
    <row r="79" spans="1:2">
      <c r="A79" s="255"/>
      <c r="B79" s="708"/>
    </row>
    <row r="80" spans="1:2">
      <c r="A80" s="255"/>
      <c r="B80" s="708"/>
    </row>
    <row r="81" spans="1:2">
      <c r="A81" s="255"/>
      <c r="B81" s="708"/>
    </row>
    <row r="82" spans="1:2">
      <c r="A82" s="255"/>
      <c r="B82" s="708"/>
    </row>
    <row r="83" spans="1:2">
      <c r="A83" s="255"/>
      <c r="B83" s="708"/>
    </row>
    <row r="84" spans="1:2">
      <c r="A84" s="255"/>
      <c r="B84" s="708"/>
    </row>
    <row r="85" spans="1:2">
      <c r="A85" s="255"/>
      <c r="B85" s="708"/>
    </row>
    <row r="86" spans="1:2">
      <c r="A86" s="255"/>
      <c r="B86" s="708"/>
    </row>
    <row r="87" spans="1:2">
      <c r="A87" s="255"/>
      <c r="B87" s="708"/>
    </row>
    <row r="88" spans="1:2">
      <c r="A88" s="255"/>
      <c r="B88" s="708"/>
    </row>
    <row r="89" spans="1:2">
      <c r="A89" s="255"/>
      <c r="B89" s="708"/>
    </row>
    <row r="90" spans="1:2">
      <c r="A90" s="255"/>
      <c r="B90" s="708"/>
    </row>
    <row r="91" spans="1:2">
      <c r="A91" s="255"/>
      <c r="B91" s="708"/>
    </row>
    <row r="92" spans="1:2">
      <c r="A92" s="255"/>
      <c r="B92" s="708"/>
    </row>
    <row r="93" spans="1:2">
      <c r="A93" s="255"/>
      <c r="B93" s="708"/>
    </row>
    <row r="94" spans="1:2">
      <c r="A94" s="255"/>
      <c r="B94" s="708"/>
    </row>
    <row r="95" spans="1:2">
      <c r="A95" s="255"/>
      <c r="B95" s="708"/>
    </row>
    <row r="96" spans="1:2">
      <c r="A96" s="255"/>
      <c r="B96" s="708"/>
    </row>
    <row r="97" spans="1:2">
      <c r="A97" s="255"/>
      <c r="B97" s="708"/>
    </row>
    <row r="98" spans="1:2">
      <c r="A98" s="255"/>
      <c r="B98" s="708"/>
    </row>
    <row r="99" spans="1:2">
      <c r="A99" s="255"/>
      <c r="B99" s="708"/>
    </row>
    <row r="100" spans="1:2">
      <c r="A100" s="255"/>
      <c r="B100" s="708"/>
    </row>
    <row r="101" spans="1:2">
      <c r="A101" s="255"/>
      <c r="B101" s="708"/>
    </row>
    <row r="102" spans="1:2">
      <c r="A102" s="255"/>
      <c r="B102" s="708"/>
    </row>
    <row r="103" spans="1:2">
      <c r="A103" s="255"/>
      <c r="B103" s="708"/>
    </row>
    <row r="104" spans="1:2">
      <c r="A104" s="255"/>
      <c r="B104" s="708"/>
    </row>
    <row r="105" spans="1:2">
      <c r="A105" s="255"/>
      <c r="B105" s="708"/>
    </row>
    <row r="106" spans="1:2">
      <c r="A106" s="255"/>
      <c r="B106" s="708"/>
    </row>
    <row r="107" spans="1:2">
      <c r="A107" s="255"/>
      <c r="B107" s="708"/>
    </row>
    <row r="108" spans="1:2">
      <c r="A108" s="255"/>
      <c r="B108" s="708"/>
    </row>
    <row r="109" spans="1:2">
      <c r="A109" s="255"/>
      <c r="B109" s="708"/>
    </row>
    <row r="110" spans="1:2">
      <c r="A110" s="255"/>
      <c r="B110" s="708"/>
    </row>
  </sheetData>
  <mergeCells count="3">
    <mergeCell ref="A1:D1"/>
    <mergeCell ref="A2:D2"/>
    <mergeCell ref="A57:D57"/>
  </mergeCells>
  <pageMargins left="0.708661417322835" right="0.708661417322835" top="0.748031496062992" bottom="0.748031496062992" header="0.31496062992126" footer="0.31496062992126"/>
  <pageSetup paperSize="9" scale="81"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K39"/>
  <sheetViews>
    <sheetView showZeros="0" topLeftCell="A19" workbookViewId="0">
      <selection activeCell="F3" sqref="F3"/>
    </sheetView>
  </sheetViews>
  <sheetFormatPr defaultColWidth="9" defaultRowHeight="14"/>
  <cols>
    <col min="1" max="1" width="32.2545454545455" style="692" customWidth="1"/>
    <col min="2" max="2" width="12.1272727272727" style="693" customWidth="1"/>
    <col min="3" max="3" width="12.2545454545455" style="693" customWidth="1"/>
    <col min="4" max="4" width="12.8727272727273" style="693" customWidth="1"/>
    <col min="5" max="5" width="11.2545454545455" style="693" customWidth="1"/>
    <col min="6" max="6" width="13.6272727272727" style="693" customWidth="1"/>
    <col min="7" max="9" width="9" style="692"/>
    <col min="10" max="10" width="9.5" style="692" customWidth="1"/>
    <col min="11" max="11" width="12.5" style="692" customWidth="1"/>
    <col min="12" max="242" width="9" style="692"/>
    <col min="243" max="243" width="28.8727272727273" style="692" customWidth="1"/>
    <col min="244" max="246" width="15.5" style="692" customWidth="1"/>
    <col min="247" max="247" width="20.2545454545455" style="692" customWidth="1"/>
    <col min="248" max="250" width="15.5" style="692" customWidth="1"/>
    <col min="251" max="255" width="9" style="692"/>
    <col min="256" max="256" width="28.8727272727273" style="692" customWidth="1"/>
    <col min="257" max="257" width="13.6272727272727" style="692" customWidth="1"/>
    <col min="258" max="258" width="14" style="692" customWidth="1"/>
    <col min="259" max="259" width="15.3727272727273" style="692" customWidth="1"/>
    <col min="260" max="260" width="21.3727272727273" style="692" customWidth="1"/>
    <col min="261" max="261" width="15.1272727272727" style="692" customWidth="1"/>
    <col min="262" max="262" width="17.6272727272727" style="692" customWidth="1"/>
    <col min="263" max="265" width="9" style="692"/>
    <col min="266" max="266" width="9.5" style="692" customWidth="1"/>
    <col min="267" max="267" width="12.5" style="692" customWidth="1"/>
    <col min="268" max="498" width="9" style="692"/>
    <col min="499" max="499" width="28.8727272727273" style="692" customWidth="1"/>
    <col min="500" max="502" width="15.5" style="692" customWidth="1"/>
    <col min="503" max="503" width="20.2545454545455" style="692" customWidth="1"/>
    <col min="504" max="506" width="15.5" style="692" customWidth="1"/>
    <col min="507" max="511" width="9" style="692"/>
    <col min="512" max="512" width="28.8727272727273" style="692" customWidth="1"/>
    <col min="513" max="513" width="13.6272727272727" style="692" customWidth="1"/>
    <col min="514" max="514" width="14" style="692" customWidth="1"/>
    <col min="515" max="515" width="15.3727272727273" style="692" customWidth="1"/>
    <col min="516" max="516" width="21.3727272727273" style="692" customWidth="1"/>
    <col min="517" max="517" width="15.1272727272727" style="692" customWidth="1"/>
    <col min="518" max="518" width="17.6272727272727" style="692" customWidth="1"/>
    <col min="519" max="521" width="9" style="692"/>
    <col min="522" max="522" width="9.5" style="692" customWidth="1"/>
    <col min="523" max="523" width="12.5" style="692" customWidth="1"/>
    <col min="524" max="754" width="9" style="692"/>
    <col min="755" max="755" width="28.8727272727273" style="692" customWidth="1"/>
    <col min="756" max="758" width="15.5" style="692" customWidth="1"/>
    <col min="759" max="759" width="20.2545454545455" style="692" customWidth="1"/>
    <col min="760" max="762" width="15.5" style="692" customWidth="1"/>
    <col min="763" max="767" width="9" style="692"/>
    <col min="768" max="768" width="28.8727272727273" style="692" customWidth="1"/>
    <col min="769" max="769" width="13.6272727272727" style="692" customWidth="1"/>
    <col min="770" max="770" width="14" style="692" customWidth="1"/>
    <col min="771" max="771" width="15.3727272727273" style="692" customWidth="1"/>
    <col min="772" max="772" width="21.3727272727273" style="692" customWidth="1"/>
    <col min="773" max="773" width="15.1272727272727" style="692" customWidth="1"/>
    <col min="774" max="774" width="17.6272727272727" style="692" customWidth="1"/>
    <col min="775" max="777" width="9" style="692"/>
    <col min="778" max="778" width="9.5" style="692" customWidth="1"/>
    <col min="779" max="779" width="12.5" style="692" customWidth="1"/>
    <col min="780" max="1010" width="9" style="692"/>
    <col min="1011" max="1011" width="28.8727272727273" style="692" customWidth="1"/>
    <col min="1012" max="1014" width="15.5" style="692" customWidth="1"/>
    <col min="1015" max="1015" width="20.2545454545455" style="692" customWidth="1"/>
    <col min="1016" max="1018" width="15.5" style="692" customWidth="1"/>
    <col min="1019" max="1023" width="9" style="692"/>
    <col min="1024" max="1024" width="28.8727272727273" style="692" customWidth="1"/>
    <col min="1025" max="1025" width="13.6272727272727" style="692" customWidth="1"/>
    <col min="1026" max="1026" width="14" style="692" customWidth="1"/>
    <col min="1027" max="1027" width="15.3727272727273" style="692" customWidth="1"/>
    <col min="1028" max="1028" width="21.3727272727273" style="692" customWidth="1"/>
    <col min="1029" max="1029" width="15.1272727272727" style="692" customWidth="1"/>
    <col min="1030" max="1030" width="17.6272727272727" style="692" customWidth="1"/>
    <col min="1031" max="1033" width="9" style="692"/>
    <col min="1034" max="1034" width="9.5" style="692" customWidth="1"/>
    <col min="1035" max="1035" width="12.5" style="692" customWidth="1"/>
    <col min="1036" max="1266" width="9" style="692"/>
    <col min="1267" max="1267" width="28.8727272727273" style="692" customWidth="1"/>
    <col min="1268" max="1270" width="15.5" style="692" customWidth="1"/>
    <col min="1271" max="1271" width="20.2545454545455" style="692" customWidth="1"/>
    <col min="1272" max="1274" width="15.5" style="692" customWidth="1"/>
    <col min="1275" max="1279" width="9" style="692"/>
    <col min="1280" max="1280" width="28.8727272727273" style="692" customWidth="1"/>
    <col min="1281" max="1281" width="13.6272727272727" style="692" customWidth="1"/>
    <col min="1282" max="1282" width="14" style="692" customWidth="1"/>
    <col min="1283" max="1283" width="15.3727272727273" style="692" customWidth="1"/>
    <col min="1284" max="1284" width="21.3727272727273" style="692" customWidth="1"/>
    <col min="1285" max="1285" width="15.1272727272727" style="692" customWidth="1"/>
    <col min="1286" max="1286" width="17.6272727272727" style="692" customWidth="1"/>
    <col min="1287" max="1289" width="9" style="692"/>
    <col min="1290" max="1290" width="9.5" style="692" customWidth="1"/>
    <col min="1291" max="1291" width="12.5" style="692" customWidth="1"/>
    <col min="1292" max="1522" width="9" style="692"/>
    <col min="1523" max="1523" width="28.8727272727273" style="692" customWidth="1"/>
    <col min="1524" max="1526" width="15.5" style="692" customWidth="1"/>
    <col min="1527" max="1527" width="20.2545454545455" style="692" customWidth="1"/>
    <col min="1528" max="1530" width="15.5" style="692" customWidth="1"/>
    <col min="1531" max="1535" width="9" style="692"/>
    <col min="1536" max="1536" width="28.8727272727273" style="692" customWidth="1"/>
    <col min="1537" max="1537" width="13.6272727272727" style="692" customWidth="1"/>
    <col min="1538" max="1538" width="14" style="692" customWidth="1"/>
    <col min="1539" max="1539" width="15.3727272727273" style="692" customWidth="1"/>
    <col min="1540" max="1540" width="21.3727272727273" style="692" customWidth="1"/>
    <col min="1541" max="1541" width="15.1272727272727" style="692" customWidth="1"/>
    <col min="1542" max="1542" width="17.6272727272727" style="692" customWidth="1"/>
    <col min="1543" max="1545" width="9" style="692"/>
    <col min="1546" max="1546" width="9.5" style="692" customWidth="1"/>
    <col min="1547" max="1547" width="12.5" style="692" customWidth="1"/>
    <col min="1548" max="1778" width="9" style="692"/>
    <col min="1779" max="1779" width="28.8727272727273" style="692" customWidth="1"/>
    <col min="1780" max="1782" width="15.5" style="692" customWidth="1"/>
    <col min="1783" max="1783" width="20.2545454545455" style="692" customWidth="1"/>
    <col min="1784" max="1786" width="15.5" style="692" customWidth="1"/>
    <col min="1787" max="1791" width="9" style="692"/>
    <col min="1792" max="1792" width="28.8727272727273" style="692" customWidth="1"/>
    <col min="1793" max="1793" width="13.6272727272727" style="692" customWidth="1"/>
    <col min="1794" max="1794" width="14" style="692" customWidth="1"/>
    <col min="1795" max="1795" width="15.3727272727273" style="692" customWidth="1"/>
    <col min="1796" max="1796" width="21.3727272727273" style="692" customWidth="1"/>
    <col min="1797" max="1797" width="15.1272727272727" style="692" customWidth="1"/>
    <col min="1798" max="1798" width="17.6272727272727" style="692" customWidth="1"/>
    <col min="1799" max="1801" width="9" style="692"/>
    <col min="1802" max="1802" width="9.5" style="692" customWidth="1"/>
    <col min="1803" max="1803" width="12.5" style="692" customWidth="1"/>
    <col min="1804" max="2034" width="9" style="692"/>
    <col min="2035" max="2035" width="28.8727272727273" style="692" customWidth="1"/>
    <col min="2036" max="2038" width="15.5" style="692" customWidth="1"/>
    <col min="2039" max="2039" width="20.2545454545455" style="692" customWidth="1"/>
    <col min="2040" max="2042" width="15.5" style="692" customWidth="1"/>
    <col min="2043" max="2047" width="9" style="692"/>
    <col min="2048" max="2048" width="28.8727272727273" style="692" customWidth="1"/>
    <col min="2049" max="2049" width="13.6272727272727" style="692" customWidth="1"/>
    <col min="2050" max="2050" width="14" style="692" customWidth="1"/>
    <col min="2051" max="2051" width="15.3727272727273" style="692" customWidth="1"/>
    <col min="2052" max="2052" width="21.3727272727273" style="692" customWidth="1"/>
    <col min="2053" max="2053" width="15.1272727272727" style="692" customWidth="1"/>
    <col min="2054" max="2054" width="17.6272727272727" style="692" customWidth="1"/>
    <col min="2055" max="2057" width="9" style="692"/>
    <col min="2058" max="2058" width="9.5" style="692" customWidth="1"/>
    <col min="2059" max="2059" width="12.5" style="692" customWidth="1"/>
    <col min="2060" max="2290" width="9" style="692"/>
    <col min="2291" max="2291" width="28.8727272727273" style="692" customWidth="1"/>
    <col min="2292" max="2294" width="15.5" style="692" customWidth="1"/>
    <col min="2295" max="2295" width="20.2545454545455" style="692" customWidth="1"/>
    <col min="2296" max="2298" width="15.5" style="692" customWidth="1"/>
    <col min="2299" max="2303" width="9" style="692"/>
    <col min="2304" max="2304" width="28.8727272727273" style="692" customWidth="1"/>
    <col min="2305" max="2305" width="13.6272727272727" style="692" customWidth="1"/>
    <col min="2306" max="2306" width="14" style="692" customWidth="1"/>
    <col min="2307" max="2307" width="15.3727272727273" style="692" customWidth="1"/>
    <col min="2308" max="2308" width="21.3727272727273" style="692" customWidth="1"/>
    <col min="2309" max="2309" width="15.1272727272727" style="692" customWidth="1"/>
    <col min="2310" max="2310" width="17.6272727272727" style="692" customWidth="1"/>
    <col min="2311" max="2313" width="9" style="692"/>
    <col min="2314" max="2314" width="9.5" style="692" customWidth="1"/>
    <col min="2315" max="2315" width="12.5" style="692" customWidth="1"/>
    <col min="2316" max="2546" width="9" style="692"/>
    <col min="2547" max="2547" width="28.8727272727273" style="692" customWidth="1"/>
    <col min="2548" max="2550" width="15.5" style="692" customWidth="1"/>
    <col min="2551" max="2551" width="20.2545454545455" style="692" customWidth="1"/>
    <col min="2552" max="2554" width="15.5" style="692" customWidth="1"/>
    <col min="2555" max="2559" width="9" style="692"/>
    <col min="2560" max="2560" width="28.8727272727273" style="692" customWidth="1"/>
    <col min="2561" max="2561" width="13.6272727272727" style="692" customWidth="1"/>
    <col min="2562" max="2562" width="14" style="692" customWidth="1"/>
    <col min="2563" max="2563" width="15.3727272727273" style="692" customWidth="1"/>
    <col min="2564" max="2564" width="21.3727272727273" style="692" customWidth="1"/>
    <col min="2565" max="2565" width="15.1272727272727" style="692" customWidth="1"/>
    <col min="2566" max="2566" width="17.6272727272727" style="692" customWidth="1"/>
    <col min="2567" max="2569" width="9" style="692"/>
    <col min="2570" max="2570" width="9.5" style="692" customWidth="1"/>
    <col min="2571" max="2571" width="12.5" style="692" customWidth="1"/>
    <col min="2572" max="2802" width="9" style="692"/>
    <col min="2803" max="2803" width="28.8727272727273" style="692" customWidth="1"/>
    <col min="2804" max="2806" width="15.5" style="692" customWidth="1"/>
    <col min="2807" max="2807" width="20.2545454545455" style="692" customWidth="1"/>
    <col min="2808" max="2810" width="15.5" style="692" customWidth="1"/>
    <col min="2811" max="2815" width="9" style="692"/>
    <col min="2816" max="2816" width="28.8727272727273" style="692" customWidth="1"/>
    <col min="2817" max="2817" width="13.6272727272727" style="692" customWidth="1"/>
    <col min="2818" max="2818" width="14" style="692" customWidth="1"/>
    <col min="2819" max="2819" width="15.3727272727273" style="692" customWidth="1"/>
    <col min="2820" max="2820" width="21.3727272727273" style="692" customWidth="1"/>
    <col min="2821" max="2821" width="15.1272727272727" style="692" customWidth="1"/>
    <col min="2822" max="2822" width="17.6272727272727" style="692" customWidth="1"/>
    <col min="2823" max="2825" width="9" style="692"/>
    <col min="2826" max="2826" width="9.5" style="692" customWidth="1"/>
    <col min="2827" max="2827" width="12.5" style="692" customWidth="1"/>
    <col min="2828" max="3058" width="9" style="692"/>
    <col min="3059" max="3059" width="28.8727272727273" style="692" customWidth="1"/>
    <col min="3060" max="3062" width="15.5" style="692" customWidth="1"/>
    <col min="3063" max="3063" width="20.2545454545455" style="692" customWidth="1"/>
    <col min="3064" max="3066" width="15.5" style="692" customWidth="1"/>
    <col min="3067" max="3071" width="9" style="692"/>
    <col min="3072" max="3072" width="28.8727272727273" style="692" customWidth="1"/>
    <col min="3073" max="3073" width="13.6272727272727" style="692" customWidth="1"/>
    <col min="3074" max="3074" width="14" style="692" customWidth="1"/>
    <col min="3075" max="3075" width="15.3727272727273" style="692" customWidth="1"/>
    <col min="3076" max="3076" width="21.3727272727273" style="692" customWidth="1"/>
    <col min="3077" max="3077" width="15.1272727272727" style="692" customWidth="1"/>
    <col min="3078" max="3078" width="17.6272727272727" style="692" customWidth="1"/>
    <col min="3079" max="3081" width="9" style="692"/>
    <col min="3082" max="3082" width="9.5" style="692" customWidth="1"/>
    <col min="3083" max="3083" width="12.5" style="692" customWidth="1"/>
    <col min="3084" max="3314" width="9" style="692"/>
    <col min="3315" max="3315" width="28.8727272727273" style="692" customWidth="1"/>
    <col min="3316" max="3318" width="15.5" style="692" customWidth="1"/>
    <col min="3319" max="3319" width="20.2545454545455" style="692" customWidth="1"/>
    <col min="3320" max="3322" width="15.5" style="692" customWidth="1"/>
    <col min="3323" max="3327" width="9" style="692"/>
    <col min="3328" max="3328" width="28.8727272727273" style="692" customWidth="1"/>
    <col min="3329" max="3329" width="13.6272727272727" style="692" customWidth="1"/>
    <col min="3330" max="3330" width="14" style="692" customWidth="1"/>
    <col min="3331" max="3331" width="15.3727272727273" style="692" customWidth="1"/>
    <col min="3332" max="3332" width="21.3727272727273" style="692" customWidth="1"/>
    <col min="3333" max="3333" width="15.1272727272727" style="692" customWidth="1"/>
    <col min="3334" max="3334" width="17.6272727272727" style="692" customWidth="1"/>
    <col min="3335" max="3337" width="9" style="692"/>
    <col min="3338" max="3338" width="9.5" style="692" customWidth="1"/>
    <col min="3339" max="3339" width="12.5" style="692" customWidth="1"/>
    <col min="3340" max="3570" width="9" style="692"/>
    <col min="3571" max="3571" width="28.8727272727273" style="692" customWidth="1"/>
    <col min="3572" max="3574" width="15.5" style="692" customWidth="1"/>
    <col min="3575" max="3575" width="20.2545454545455" style="692" customWidth="1"/>
    <col min="3576" max="3578" width="15.5" style="692" customWidth="1"/>
    <col min="3579" max="3583" width="9" style="692"/>
    <col min="3584" max="3584" width="28.8727272727273" style="692" customWidth="1"/>
    <col min="3585" max="3585" width="13.6272727272727" style="692" customWidth="1"/>
    <col min="3586" max="3586" width="14" style="692" customWidth="1"/>
    <col min="3587" max="3587" width="15.3727272727273" style="692" customWidth="1"/>
    <col min="3588" max="3588" width="21.3727272727273" style="692" customWidth="1"/>
    <col min="3589" max="3589" width="15.1272727272727" style="692" customWidth="1"/>
    <col min="3590" max="3590" width="17.6272727272727" style="692" customWidth="1"/>
    <col min="3591" max="3593" width="9" style="692"/>
    <col min="3594" max="3594" width="9.5" style="692" customWidth="1"/>
    <col min="3595" max="3595" width="12.5" style="692" customWidth="1"/>
    <col min="3596" max="3826" width="9" style="692"/>
    <col min="3827" max="3827" width="28.8727272727273" style="692" customWidth="1"/>
    <col min="3828" max="3830" width="15.5" style="692" customWidth="1"/>
    <col min="3831" max="3831" width="20.2545454545455" style="692" customWidth="1"/>
    <col min="3832" max="3834" width="15.5" style="692" customWidth="1"/>
    <col min="3835" max="3839" width="9" style="692"/>
    <col min="3840" max="3840" width="28.8727272727273" style="692" customWidth="1"/>
    <col min="3841" max="3841" width="13.6272727272727" style="692" customWidth="1"/>
    <col min="3842" max="3842" width="14" style="692" customWidth="1"/>
    <col min="3843" max="3843" width="15.3727272727273" style="692" customWidth="1"/>
    <col min="3844" max="3844" width="21.3727272727273" style="692" customWidth="1"/>
    <col min="3845" max="3845" width="15.1272727272727" style="692" customWidth="1"/>
    <col min="3846" max="3846" width="17.6272727272727" style="692" customWidth="1"/>
    <col min="3847" max="3849" width="9" style="692"/>
    <col min="3850" max="3850" width="9.5" style="692" customWidth="1"/>
    <col min="3851" max="3851" width="12.5" style="692" customWidth="1"/>
    <col min="3852" max="4082" width="9" style="692"/>
    <col min="4083" max="4083" width="28.8727272727273" style="692" customWidth="1"/>
    <col min="4084" max="4086" width="15.5" style="692" customWidth="1"/>
    <col min="4087" max="4087" width="20.2545454545455" style="692" customWidth="1"/>
    <col min="4088" max="4090" width="15.5" style="692" customWidth="1"/>
    <col min="4091" max="4095" width="9" style="692"/>
    <col min="4096" max="4096" width="28.8727272727273" style="692" customWidth="1"/>
    <col min="4097" max="4097" width="13.6272727272727" style="692" customWidth="1"/>
    <col min="4098" max="4098" width="14" style="692" customWidth="1"/>
    <col min="4099" max="4099" width="15.3727272727273" style="692" customWidth="1"/>
    <col min="4100" max="4100" width="21.3727272727273" style="692" customWidth="1"/>
    <col min="4101" max="4101" width="15.1272727272727" style="692" customWidth="1"/>
    <col min="4102" max="4102" width="17.6272727272727" style="692" customWidth="1"/>
    <col min="4103" max="4105" width="9" style="692"/>
    <col min="4106" max="4106" width="9.5" style="692" customWidth="1"/>
    <col min="4107" max="4107" width="12.5" style="692" customWidth="1"/>
    <col min="4108" max="4338" width="9" style="692"/>
    <col min="4339" max="4339" width="28.8727272727273" style="692" customWidth="1"/>
    <col min="4340" max="4342" width="15.5" style="692" customWidth="1"/>
    <col min="4343" max="4343" width="20.2545454545455" style="692" customWidth="1"/>
    <col min="4344" max="4346" width="15.5" style="692" customWidth="1"/>
    <col min="4347" max="4351" width="9" style="692"/>
    <col min="4352" max="4352" width="28.8727272727273" style="692" customWidth="1"/>
    <col min="4353" max="4353" width="13.6272727272727" style="692" customWidth="1"/>
    <col min="4354" max="4354" width="14" style="692" customWidth="1"/>
    <col min="4355" max="4355" width="15.3727272727273" style="692" customWidth="1"/>
    <col min="4356" max="4356" width="21.3727272727273" style="692" customWidth="1"/>
    <col min="4357" max="4357" width="15.1272727272727" style="692" customWidth="1"/>
    <col min="4358" max="4358" width="17.6272727272727" style="692" customWidth="1"/>
    <col min="4359" max="4361" width="9" style="692"/>
    <col min="4362" max="4362" width="9.5" style="692" customWidth="1"/>
    <col min="4363" max="4363" width="12.5" style="692" customWidth="1"/>
    <col min="4364" max="4594" width="9" style="692"/>
    <col min="4595" max="4595" width="28.8727272727273" style="692" customWidth="1"/>
    <col min="4596" max="4598" width="15.5" style="692" customWidth="1"/>
    <col min="4599" max="4599" width="20.2545454545455" style="692" customWidth="1"/>
    <col min="4600" max="4602" width="15.5" style="692" customWidth="1"/>
    <col min="4603" max="4607" width="9" style="692"/>
    <col min="4608" max="4608" width="28.8727272727273" style="692" customWidth="1"/>
    <col min="4609" max="4609" width="13.6272727272727" style="692" customWidth="1"/>
    <col min="4610" max="4610" width="14" style="692" customWidth="1"/>
    <col min="4611" max="4611" width="15.3727272727273" style="692" customWidth="1"/>
    <col min="4612" max="4612" width="21.3727272727273" style="692" customWidth="1"/>
    <col min="4613" max="4613" width="15.1272727272727" style="692" customWidth="1"/>
    <col min="4614" max="4614" width="17.6272727272727" style="692" customWidth="1"/>
    <col min="4615" max="4617" width="9" style="692"/>
    <col min="4618" max="4618" width="9.5" style="692" customWidth="1"/>
    <col min="4619" max="4619" width="12.5" style="692" customWidth="1"/>
    <col min="4620" max="4850" width="9" style="692"/>
    <col min="4851" max="4851" width="28.8727272727273" style="692" customWidth="1"/>
    <col min="4852" max="4854" width="15.5" style="692" customWidth="1"/>
    <col min="4855" max="4855" width="20.2545454545455" style="692" customWidth="1"/>
    <col min="4856" max="4858" width="15.5" style="692" customWidth="1"/>
    <col min="4859" max="4863" width="9" style="692"/>
    <col min="4864" max="4864" width="28.8727272727273" style="692" customWidth="1"/>
    <col min="4865" max="4865" width="13.6272727272727" style="692" customWidth="1"/>
    <col min="4866" max="4866" width="14" style="692" customWidth="1"/>
    <col min="4867" max="4867" width="15.3727272727273" style="692" customWidth="1"/>
    <col min="4868" max="4868" width="21.3727272727273" style="692" customWidth="1"/>
    <col min="4869" max="4869" width="15.1272727272727" style="692" customWidth="1"/>
    <col min="4870" max="4870" width="17.6272727272727" style="692" customWidth="1"/>
    <col min="4871" max="4873" width="9" style="692"/>
    <col min="4874" max="4874" width="9.5" style="692" customWidth="1"/>
    <col min="4875" max="4875" width="12.5" style="692" customWidth="1"/>
    <col min="4876" max="5106" width="9" style="692"/>
    <col min="5107" max="5107" width="28.8727272727273" style="692" customWidth="1"/>
    <col min="5108" max="5110" width="15.5" style="692" customWidth="1"/>
    <col min="5111" max="5111" width="20.2545454545455" style="692" customWidth="1"/>
    <col min="5112" max="5114" width="15.5" style="692" customWidth="1"/>
    <col min="5115" max="5119" width="9" style="692"/>
    <col min="5120" max="5120" width="28.8727272727273" style="692" customWidth="1"/>
    <col min="5121" max="5121" width="13.6272727272727" style="692" customWidth="1"/>
    <col min="5122" max="5122" width="14" style="692" customWidth="1"/>
    <col min="5123" max="5123" width="15.3727272727273" style="692" customWidth="1"/>
    <col min="5124" max="5124" width="21.3727272727273" style="692" customWidth="1"/>
    <col min="5125" max="5125" width="15.1272727272727" style="692" customWidth="1"/>
    <col min="5126" max="5126" width="17.6272727272727" style="692" customWidth="1"/>
    <col min="5127" max="5129" width="9" style="692"/>
    <col min="5130" max="5130" width="9.5" style="692" customWidth="1"/>
    <col min="5131" max="5131" width="12.5" style="692" customWidth="1"/>
    <col min="5132" max="5362" width="9" style="692"/>
    <col min="5363" max="5363" width="28.8727272727273" style="692" customWidth="1"/>
    <col min="5364" max="5366" width="15.5" style="692" customWidth="1"/>
    <col min="5367" max="5367" width="20.2545454545455" style="692" customWidth="1"/>
    <col min="5368" max="5370" width="15.5" style="692" customWidth="1"/>
    <col min="5371" max="5375" width="9" style="692"/>
    <col min="5376" max="5376" width="28.8727272727273" style="692" customWidth="1"/>
    <col min="5377" max="5377" width="13.6272727272727" style="692" customWidth="1"/>
    <col min="5378" max="5378" width="14" style="692" customWidth="1"/>
    <col min="5379" max="5379" width="15.3727272727273" style="692" customWidth="1"/>
    <col min="5380" max="5380" width="21.3727272727273" style="692" customWidth="1"/>
    <col min="5381" max="5381" width="15.1272727272727" style="692" customWidth="1"/>
    <col min="5382" max="5382" width="17.6272727272727" style="692" customWidth="1"/>
    <col min="5383" max="5385" width="9" style="692"/>
    <col min="5386" max="5386" width="9.5" style="692" customWidth="1"/>
    <col min="5387" max="5387" width="12.5" style="692" customWidth="1"/>
    <col min="5388" max="5618" width="9" style="692"/>
    <col min="5619" max="5619" width="28.8727272727273" style="692" customWidth="1"/>
    <col min="5620" max="5622" width="15.5" style="692" customWidth="1"/>
    <col min="5623" max="5623" width="20.2545454545455" style="692" customWidth="1"/>
    <col min="5624" max="5626" width="15.5" style="692" customWidth="1"/>
    <col min="5627" max="5631" width="9" style="692"/>
    <col min="5632" max="5632" width="28.8727272727273" style="692" customWidth="1"/>
    <col min="5633" max="5633" width="13.6272727272727" style="692" customWidth="1"/>
    <col min="5634" max="5634" width="14" style="692" customWidth="1"/>
    <col min="5635" max="5635" width="15.3727272727273" style="692" customWidth="1"/>
    <col min="5636" max="5636" width="21.3727272727273" style="692" customWidth="1"/>
    <col min="5637" max="5637" width="15.1272727272727" style="692" customWidth="1"/>
    <col min="5638" max="5638" width="17.6272727272727" style="692" customWidth="1"/>
    <col min="5639" max="5641" width="9" style="692"/>
    <col min="5642" max="5642" width="9.5" style="692" customWidth="1"/>
    <col min="5643" max="5643" width="12.5" style="692" customWidth="1"/>
    <col min="5644" max="5874" width="9" style="692"/>
    <col min="5875" max="5875" width="28.8727272727273" style="692" customWidth="1"/>
    <col min="5876" max="5878" width="15.5" style="692" customWidth="1"/>
    <col min="5879" max="5879" width="20.2545454545455" style="692" customWidth="1"/>
    <col min="5880" max="5882" width="15.5" style="692" customWidth="1"/>
    <col min="5883" max="5887" width="9" style="692"/>
    <col min="5888" max="5888" width="28.8727272727273" style="692" customWidth="1"/>
    <col min="5889" max="5889" width="13.6272727272727" style="692" customWidth="1"/>
    <col min="5890" max="5890" width="14" style="692" customWidth="1"/>
    <col min="5891" max="5891" width="15.3727272727273" style="692" customWidth="1"/>
    <col min="5892" max="5892" width="21.3727272727273" style="692" customWidth="1"/>
    <col min="5893" max="5893" width="15.1272727272727" style="692" customWidth="1"/>
    <col min="5894" max="5894" width="17.6272727272727" style="692" customWidth="1"/>
    <col min="5895" max="5897" width="9" style="692"/>
    <col min="5898" max="5898" width="9.5" style="692" customWidth="1"/>
    <col min="5899" max="5899" width="12.5" style="692" customWidth="1"/>
    <col min="5900" max="6130" width="9" style="692"/>
    <col min="6131" max="6131" width="28.8727272727273" style="692" customWidth="1"/>
    <col min="6132" max="6134" width="15.5" style="692" customWidth="1"/>
    <col min="6135" max="6135" width="20.2545454545455" style="692" customWidth="1"/>
    <col min="6136" max="6138" width="15.5" style="692" customWidth="1"/>
    <col min="6139" max="6143" width="9" style="692"/>
    <col min="6144" max="6144" width="28.8727272727273" style="692" customWidth="1"/>
    <col min="6145" max="6145" width="13.6272727272727" style="692" customWidth="1"/>
    <col min="6146" max="6146" width="14" style="692" customWidth="1"/>
    <col min="6147" max="6147" width="15.3727272727273" style="692" customWidth="1"/>
    <col min="6148" max="6148" width="21.3727272727273" style="692" customWidth="1"/>
    <col min="6149" max="6149" width="15.1272727272727" style="692" customWidth="1"/>
    <col min="6150" max="6150" width="17.6272727272727" style="692" customWidth="1"/>
    <col min="6151" max="6153" width="9" style="692"/>
    <col min="6154" max="6154" width="9.5" style="692" customWidth="1"/>
    <col min="6155" max="6155" width="12.5" style="692" customWidth="1"/>
    <col min="6156" max="6386" width="9" style="692"/>
    <col min="6387" max="6387" width="28.8727272727273" style="692" customWidth="1"/>
    <col min="6388" max="6390" width="15.5" style="692" customWidth="1"/>
    <col min="6391" max="6391" width="20.2545454545455" style="692" customWidth="1"/>
    <col min="6392" max="6394" width="15.5" style="692" customWidth="1"/>
    <col min="6395" max="6399" width="9" style="692"/>
    <col min="6400" max="6400" width="28.8727272727273" style="692" customWidth="1"/>
    <col min="6401" max="6401" width="13.6272727272727" style="692" customWidth="1"/>
    <col min="6402" max="6402" width="14" style="692" customWidth="1"/>
    <col min="6403" max="6403" width="15.3727272727273" style="692" customWidth="1"/>
    <col min="6404" max="6404" width="21.3727272727273" style="692" customWidth="1"/>
    <col min="6405" max="6405" width="15.1272727272727" style="692" customWidth="1"/>
    <col min="6406" max="6406" width="17.6272727272727" style="692" customWidth="1"/>
    <col min="6407" max="6409" width="9" style="692"/>
    <col min="6410" max="6410" width="9.5" style="692" customWidth="1"/>
    <col min="6411" max="6411" width="12.5" style="692" customWidth="1"/>
    <col min="6412" max="6642" width="9" style="692"/>
    <col min="6643" max="6643" width="28.8727272727273" style="692" customWidth="1"/>
    <col min="6644" max="6646" width="15.5" style="692" customWidth="1"/>
    <col min="6647" max="6647" width="20.2545454545455" style="692" customWidth="1"/>
    <col min="6648" max="6650" width="15.5" style="692" customWidth="1"/>
    <col min="6651" max="6655" width="9" style="692"/>
    <col min="6656" max="6656" width="28.8727272727273" style="692" customWidth="1"/>
    <col min="6657" max="6657" width="13.6272727272727" style="692" customWidth="1"/>
    <col min="6658" max="6658" width="14" style="692" customWidth="1"/>
    <col min="6659" max="6659" width="15.3727272727273" style="692" customWidth="1"/>
    <col min="6660" max="6660" width="21.3727272727273" style="692" customWidth="1"/>
    <col min="6661" max="6661" width="15.1272727272727" style="692" customWidth="1"/>
    <col min="6662" max="6662" width="17.6272727272727" style="692" customWidth="1"/>
    <col min="6663" max="6665" width="9" style="692"/>
    <col min="6666" max="6666" width="9.5" style="692" customWidth="1"/>
    <col min="6667" max="6667" width="12.5" style="692" customWidth="1"/>
    <col min="6668" max="6898" width="9" style="692"/>
    <col min="6899" max="6899" width="28.8727272727273" style="692" customWidth="1"/>
    <col min="6900" max="6902" width="15.5" style="692" customWidth="1"/>
    <col min="6903" max="6903" width="20.2545454545455" style="692" customWidth="1"/>
    <col min="6904" max="6906" width="15.5" style="692" customWidth="1"/>
    <col min="6907" max="6911" width="9" style="692"/>
    <col min="6912" max="6912" width="28.8727272727273" style="692" customWidth="1"/>
    <col min="6913" max="6913" width="13.6272727272727" style="692" customWidth="1"/>
    <col min="6914" max="6914" width="14" style="692" customWidth="1"/>
    <col min="6915" max="6915" width="15.3727272727273" style="692" customWidth="1"/>
    <col min="6916" max="6916" width="21.3727272727273" style="692" customWidth="1"/>
    <col min="6917" max="6917" width="15.1272727272727" style="692" customWidth="1"/>
    <col min="6918" max="6918" width="17.6272727272727" style="692" customWidth="1"/>
    <col min="6919" max="6921" width="9" style="692"/>
    <col min="6922" max="6922" width="9.5" style="692" customWidth="1"/>
    <col min="6923" max="6923" width="12.5" style="692" customWidth="1"/>
    <col min="6924" max="7154" width="9" style="692"/>
    <col min="7155" max="7155" width="28.8727272727273" style="692" customWidth="1"/>
    <col min="7156" max="7158" width="15.5" style="692" customWidth="1"/>
    <col min="7159" max="7159" width="20.2545454545455" style="692" customWidth="1"/>
    <col min="7160" max="7162" width="15.5" style="692" customWidth="1"/>
    <col min="7163" max="7167" width="9" style="692"/>
    <col min="7168" max="7168" width="28.8727272727273" style="692" customWidth="1"/>
    <col min="7169" max="7169" width="13.6272727272727" style="692" customWidth="1"/>
    <col min="7170" max="7170" width="14" style="692" customWidth="1"/>
    <col min="7171" max="7171" width="15.3727272727273" style="692" customWidth="1"/>
    <col min="7172" max="7172" width="21.3727272727273" style="692" customWidth="1"/>
    <col min="7173" max="7173" width="15.1272727272727" style="692" customWidth="1"/>
    <col min="7174" max="7174" width="17.6272727272727" style="692" customWidth="1"/>
    <col min="7175" max="7177" width="9" style="692"/>
    <col min="7178" max="7178" width="9.5" style="692" customWidth="1"/>
    <col min="7179" max="7179" width="12.5" style="692" customWidth="1"/>
    <col min="7180" max="7410" width="9" style="692"/>
    <col min="7411" max="7411" width="28.8727272727273" style="692" customWidth="1"/>
    <col min="7412" max="7414" width="15.5" style="692" customWidth="1"/>
    <col min="7415" max="7415" width="20.2545454545455" style="692" customWidth="1"/>
    <col min="7416" max="7418" width="15.5" style="692" customWidth="1"/>
    <col min="7419" max="7423" width="9" style="692"/>
    <col min="7424" max="7424" width="28.8727272727273" style="692" customWidth="1"/>
    <col min="7425" max="7425" width="13.6272727272727" style="692" customWidth="1"/>
    <col min="7426" max="7426" width="14" style="692" customWidth="1"/>
    <col min="7427" max="7427" width="15.3727272727273" style="692" customWidth="1"/>
    <col min="7428" max="7428" width="21.3727272727273" style="692" customWidth="1"/>
    <col min="7429" max="7429" width="15.1272727272727" style="692" customWidth="1"/>
    <col min="7430" max="7430" width="17.6272727272727" style="692" customWidth="1"/>
    <col min="7431" max="7433" width="9" style="692"/>
    <col min="7434" max="7434" width="9.5" style="692" customWidth="1"/>
    <col min="7435" max="7435" width="12.5" style="692" customWidth="1"/>
    <col min="7436" max="7666" width="9" style="692"/>
    <col min="7667" max="7667" width="28.8727272727273" style="692" customWidth="1"/>
    <col min="7668" max="7670" width="15.5" style="692" customWidth="1"/>
    <col min="7671" max="7671" width="20.2545454545455" style="692" customWidth="1"/>
    <col min="7672" max="7674" width="15.5" style="692" customWidth="1"/>
    <col min="7675" max="7679" width="9" style="692"/>
    <col min="7680" max="7680" width="28.8727272727273" style="692" customWidth="1"/>
    <col min="7681" max="7681" width="13.6272727272727" style="692" customWidth="1"/>
    <col min="7682" max="7682" width="14" style="692" customWidth="1"/>
    <col min="7683" max="7683" width="15.3727272727273" style="692" customWidth="1"/>
    <col min="7684" max="7684" width="21.3727272727273" style="692" customWidth="1"/>
    <col min="7685" max="7685" width="15.1272727272727" style="692" customWidth="1"/>
    <col min="7686" max="7686" width="17.6272727272727" style="692" customWidth="1"/>
    <col min="7687" max="7689" width="9" style="692"/>
    <col min="7690" max="7690" width="9.5" style="692" customWidth="1"/>
    <col min="7691" max="7691" width="12.5" style="692" customWidth="1"/>
    <col min="7692" max="7922" width="9" style="692"/>
    <col min="7923" max="7923" width="28.8727272727273" style="692" customWidth="1"/>
    <col min="7924" max="7926" width="15.5" style="692" customWidth="1"/>
    <col min="7927" max="7927" width="20.2545454545455" style="692" customWidth="1"/>
    <col min="7928" max="7930" width="15.5" style="692" customWidth="1"/>
    <col min="7931" max="7935" width="9" style="692"/>
    <col min="7936" max="7936" width="28.8727272727273" style="692" customWidth="1"/>
    <col min="7937" max="7937" width="13.6272727272727" style="692" customWidth="1"/>
    <col min="7938" max="7938" width="14" style="692" customWidth="1"/>
    <col min="7939" max="7939" width="15.3727272727273" style="692" customWidth="1"/>
    <col min="7940" max="7940" width="21.3727272727273" style="692" customWidth="1"/>
    <col min="7941" max="7941" width="15.1272727272727" style="692" customWidth="1"/>
    <col min="7942" max="7942" width="17.6272727272727" style="692" customWidth="1"/>
    <col min="7943" max="7945" width="9" style="692"/>
    <col min="7946" max="7946" width="9.5" style="692" customWidth="1"/>
    <col min="7947" max="7947" width="12.5" style="692" customWidth="1"/>
    <col min="7948" max="8178" width="9" style="692"/>
    <col min="8179" max="8179" width="28.8727272727273" style="692" customWidth="1"/>
    <col min="8180" max="8182" width="15.5" style="692" customWidth="1"/>
    <col min="8183" max="8183" width="20.2545454545455" style="692" customWidth="1"/>
    <col min="8184" max="8186" width="15.5" style="692" customWidth="1"/>
    <col min="8187" max="8191" width="9" style="692"/>
    <col min="8192" max="8192" width="28.8727272727273" style="692" customWidth="1"/>
    <col min="8193" max="8193" width="13.6272727272727" style="692" customWidth="1"/>
    <col min="8194" max="8194" width="14" style="692" customWidth="1"/>
    <col min="8195" max="8195" width="15.3727272727273" style="692" customWidth="1"/>
    <col min="8196" max="8196" width="21.3727272727273" style="692" customWidth="1"/>
    <col min="8197" max="8197" width="15.1272727272727" style="692" customWidth="1"/>
    <col min="8198" max="8198" width="17.6272727272727" style="692" customWidth="1"/>
    <col min="8199" max="8201" width="9" style="692"/>
    <col min="8202" max="8202" width="9.5" style="692" customWidth="1"/>
    <col min="8203" max="8203" width="12.5" style="692" customWidth="1"/>
    <col min="8204" max="8434" width="9" style="692"/>
    <col min="8435" max="8435" width="28.8727272727273" style="692" customWidth="1"/>
    <col min="8436" max="8438" width="15.5" style="692" customWidth="1"/>
    <col min="8439" max="8439" width="20.2545454545455" style="692" customWidth="1"/>
    <col min="8440" max="8442" width="15.5" style="692" customWidth="1"/>
    <col min="8443" max="8447" width="9" style="692"/>
    <col min="8448" max="8448" width="28.8727272727273" style="692" customWidth="1"/>
    <col min="8449" max="8449" width="13.6272727272727" style="692" customWidth="1"/>
    <col min="8450" max="8450" width="14" style="692" customWidth="1"/>
    <col min="8451" max="8451" width="15.3727272727273" style="692" customWidth="1"/>
    <col min="8452" max="8452" width="21.3727272727273" style="692" customWidth="1"/>
    <col min="8453" max="8453" width="15.1272727272727" style="692" customWidth="1"/>
    <col min="8454" max="8454" width="17.6272727272727" style="692" customWidth="1"/>
    <col min="8455" max="8457" width="9" style="692"/>
    <col min="8458" max="8458" width="9.5" style="692" customWidth="1"/>
    <col min="8459" max="8459" width="12.5" style="692" customWidth="1"/>
    <col min="8460" max="8690" width="9" style="692"/>
    <col min="8691" max="8691" width="28.8727272727273" style="692" customWidth="1"/>
    <col min="8692" max="8694" width="15.5" style="692" customWidth="1"/>
    <col min="8695" max="8695" width="20.2545454545455" style="692" customWidth="1"/>
    <col min="8696" max="8698" width="15.5" style="692" customWidth="1"/>
    <col min="8699" max="8703" width="9" style="692"/>
    <col min="8704" max="8704" width="28.8727272727273" style="692" customWidth="1"/>
    <col min="8705" max="8705" width="13.6272727272727" style="692" customWidth="1"/>
    <col min="8706" max="8706" width="14" style="692" customWidth="1"/>
    <col min="8707" max="8707" width="15.3727272727273" style="692" customWidth="1"/>
    <col min="8708" max="8708" width="21.3727272727273" style="692" customWidth="1"/>
    <col min="8709" max="8709" width="15.1272727272727" style="692" customWidth="1"/>
    <col min="8710" max="8710" width="17.6272727272727" style="692" customWidth="1"/>
    <col min="8711" max="8713" width="9" style="692"/>
    <col min="8714" max="8714" width="9.5" style="692" customWidth="1"/>
    <col min="8715" max="8715" width="12.5" style="692" customWidth="1"/>
    <col min="8716" max="8946" width="9" style="692"/>
    <col min="8947" max="8947" width="28.8727272727273" style="692" customWidth="1"/>
    <col min="8948" max="8950" width="15.5" style="692" customWidth="1"/>
    <col min="8951" max="8951" width="20.2545454545455" style="692" customWidth="1"/>
    <col min="8952" max="8954" width="15.5" style="692" customWidth="1"/>
    <col min="8955" max="8959" width="9" style="692"/>
    <col min="8960" max="8960" width="28.8727272727273" style="692" customWidth="1"/>
    <col min="8961" max="8961" width="13.6272727272727" style="692" customWidth="1"/>
    <col min="8962" max="8962" width="14" style="692" customWidth="1"/>
    <col min="8963" max="8963" width="15.3727272727273" style="692" customWidth="1"/>
    <col min="8964" max="8964" width="21.3727272727273" style="692" customWidth="1"/>
    <col min="8965" max="8965" width="15.1272727272727" style="692" customWidth="1"/>
    <col min="8966" max="8966" width="17.6272727272727" style="692" customWidth="1"/>
    <col min="8967" max="8969" width="9" style="692"/>
    <col min="8970" max="8970" width="9.5" style="692" customWidth="1"/>
    <col min="8971" max="8971" width="12.5" style="692" customWidth="1"/>
    <col min="8972" max="9202" width="9" style="692"/>
    <col min="9203" max="9203" width="28.8727272727273" style="692" customWidth="1"/>
    <col min="9204" max="9206" width="15.5" style="692" customWidth="1"/>
    <col min="9207" max="9207" width="20.2545454545455" style="692" customWidth="1"/>
    <col min="9208" max="9210" width="15.5" style="692" customWidth="1"/>
    <col min="9211" max="9215" width="9" style="692"/>
    <col min="9216" max="9216" width="28.8727272727273" style="692" customWidth="1"/>
    <col min="9217" max="9217" width="13.6272727272727" style="692" customWidth="1"/>
    <col min="9218" max="9218" width="14" style="692" customWidth="1"/>
    <col min="9219" max="9219" width="15.3727272727273" style="692" customWidth="1"/>
    <col min="9220" max="9220" width="21.3727272727273" style="692" customWidth="1"/>
    <col min="9221" max="9221" width="15.1272727272727" style="692" customWidth="1"/>
    <col min="9222" max="9222" width="17.6272727272727" style="692" customWidth="1"/>
    <col min="9223" max="9225" width="9" style="692"/>
    <col min="9226" max="9226" width="9.5" style="692" customWidth="1"/>
    <col min="9227" max="9227" width="12.5" style="692" customWidth="1"/>
    <col min="9228" max="9458" width="9" style="692"/>
    <col min="9459" max="9459" width="28.8727272727273" style="692" customWidth="1"/>
    <col min="9460" max="9462" width="15.5" style="692" customWidth="1"/>
    <col min="9463" max="9463" width="20.2545454545455" style="692" customWidth="1"/>
    <col min="9464" max="9466" width="15.5" style="692" customWidth="1"/>
    <col min="9467" max="9471" width="9" style="692"/>
    <col min="9472" max="9472" width="28.8727272727273" style="692" customWidth="1"/>
    <col min="9473" max="9473" width="13.6272727272727" style="692" customWidth="1"/>
    <col min="9474" max="9474" width="14" style="692" customWidth="1"/>
    <col min="9475" max="9475" width="15.3727272727273" style="692" customWidth="1"/>
    <col min="9476" max="9476" width="21.3727272727273" style="692" customWidth="1"/>
    <col min="9477" max="9477" width="15.1272727272727" style="692" customWidth="1"/>
    <col min="9478" max="9478" width="17.6272727272727" style="692" customWidth="1"/>
    <col min="9479" max="9481" width="9" style="692"/>
    <col min="9482" max="9482" width="9.5" style="692" customWidth="1"/>
    <col min="9483" max="9483" width="12.5" style="692" customWidth="1"/>
    <col min="9484" max="9714" width="9" style="692"/>
    <col min="9715" max="9715" width="28.8727272727273" style="692" customWidth="1"/>
    <col min="9716" max="9718" width="15.5" style="692" customWidth="1"/>
    <col min="9719" max="9719" width="20.2545454545455" style="692" customWidth="1"/>
    <col min="9720" max="9722" width="15.5" style="692" customWidth="1"/>
    <col min="9723" max="9727" width="9" style="692"/>
    <col min="9728" max="9728" width="28.8727272727273" style="692" customWidth="1"/>
    <col min="9729" max="9729" width="13.6272727272727" style="692" customWidth="1"/>
    <col min="9730" max="9730" width="14" style="692" customWidth="1"/>
    <col min="9731" max="9731" width="15.3727272727273" style="692" customWidth="1"/>
    <col min="9732" max="9732" width="21.3727272727273" style="692" customWidth="1"/>
    <col min="9733" max="9733" width="15.1272727272727" style="692" customWidth="1"/>
    <col min="9734" max="9734" width="17.6272727272727" style="692" customWidth="1"/>
    <col min="9735" max="9737" width="9" style="692"/>
    <col min="9738" max="9738" width="9.5" style="692" customWidth="1"/>
    <col min="9739" max="9739" width="12.5" style="692" customWidth="1"/>
    <col min="9740" max="9970" width="9" style="692"/>
    <col min="9971" max="9971" width="28.8727272727273" style="692" customWidth="1"/>
    <col min="9972" max="9974" width="15.5" style="692" customWidth="1"/>
    <col min="9975" max="9975" width="20.2545454545455" style="692" customWidth="1"/>
    <col min="9976" max="9978" width="15.5" style="692" customWidth="1"/>
    <col min="9979" max="9983" width="9" style="692"/>
    <col min="9984" max="9984" width="28.8727272727273" style="692" customWidth="1"/>
    <col min="9985" max="9985" width="13.6272727272727" style="692" customWidth="1"/>
    <col min="9986" max="9986" width="14" style="692" customWidth="1"/>
    <col min="9987" max="9987" width="15.3727272727273" style="692" customWidth="1"/>
    <col min="9988" max="9988" width="21.3727272727273" style="692" customWidth="1"/>
    <col min="9989" max="9989" width="15.1272727272727" style="692" customWidth="1"/>
    <col min="9990" max="9990" width="17.6272727272727" style="692" customWidth="1"/>
    <col min="9991" max="9993" width="9" style="692"/>
    <col min="9994" max="9994" width="9.5" style="692" customWidth="1"/>
    <col min="9995" max="9995" width="12.5" style="692" customWidth="1"/>
    <col min="9996" max="10226" width="9" style="692"/>
    <col min="10227" max="10227" width="28.8727272727273" style="692" customWidth="1"/>
    <col min="10228" max="10230" width="15.5" style="692" customWidth="1"/>
    <col min="10231" max="10231" width="20.2545454545455" style="692" customWidth="1"/>
    <col min="10232" max="10234" width="15.5" style="692" customWidth="1"/>
    <col min="10235" max="10239" width="9" style="692"/>
    <col min="10240" max="10240" width="28.8727272727273" style="692" customWidth="1"/>
    <col min="10241" max="10241" width="13.6272727272727" style="692" customWidth="1"/>
    <col min="10242" max="10242" width="14" style="692" customWidth="1"/>
    <col min="10243" max="10243" width="15.3727272727273" style="692" customWidth="1"/>
    <col min="10244" max="10244" width="21.3727272727273" style="692" customWidth="1"/>
    <col min="10245" max="10245" width="15.1272727272727" style="692" customWidth="1"/>
    <col min="10246" max="10246" width="17.6272727272727" style="692" customWidth="1"/>
    <col min="10247" max="10249" width="9" style="692"/>
    <col min="10250" max="10250" width="9.5" style="692" customWidth="1"/>
    <col min="10251" max="10251" width="12.5" style="692" customWidth="1"/>
    <col min="10252" max="10482" width="9" style="692"/>
    <col min="10483" max="10483" width="28.8727272727273" style="692" customWidth="1"/>
    <col min="10484" max="10486" width="15.5" style="692" customWidth="1"/>
    <col min="10487" max="10487" width="20.2545454545455" style="692" customWidth="1"/>
    <col min="10488" max="10490" width="15.5" style="692" customWidth="1"/>
    <col min="10491" max="10495" width="9" style="692"/>
    <col min="10496" max="10496" width="28.8727272727273" style="692" customWidth="1"/>
    <col min="10497" max="10497" width="13.6272727272727" style="692" customWidth="1"/>
    <col min="10498" max="10498" width="14" style="692" customWidth="1"/>
    <col min="10499" max="10499" width="15.3727272727273" style="692" customWidth="1"/>
    <col min="10500" max="10500" width="21.3727272727273" style="692" customWidth="1"/>
    <col min="10501" max="10501" width="15.1272727272727" style="692" customWidth="1"/>
    <col min="10502" max="10502" width="17.6272727272727" style="692" customWidth="1"/>
    <col min="10503" max="10505" width="9" style="692"/>
    <col min="10506" max="10506" width="9.5" style="692" customWidth="1"/>
    <col min="10507" max="10507" width="12.5" style="692" customWidth="1"/>
    <col min="10508" max="10738" width="9" style="692"/>
    <col min="10739" max="10739" width="28.8727272727273" style="692" customWidth="1"/>
    <col min="10740" max="10742" width="15.5" style="692" customWidth="1"/>
    <col min="10743" max="10743" width="20.2545454545455" style="692" customWidth="1"/>
    <col min="10744" max="10746" width="15.5" style="692" customWidth="1"/>
    <col min="10747" max="10751" width="9" style="692"/>
    <col min="10752" max="10752" width="28.8727272727273" style="692" customWidth="1"/>
    <col min="10753" max="10753" width="13.6272727272727" style="692" customWidth="1"/>
    <col min="10754" max="10754" width="14" style="692" customWidth="1"/>
    <col min="10755" max="10755" width="15.3727272727273" style="692" customWidth="1"/>
    <col min="10756" max="10756" width="21.3727272727273" style="692" customWidth="1"/>
    <col min="10757" max="10757" width="15.1272727272727" style="692" customWidth="1"/>
    <col min="10758" max="10758" width="17.6272727272727" style="692" customWidth="1"/>
    <col min="10759" max="10761" width="9" style="692"/>
    <col min="10762" max="10762" width="9.5" style="692" customWidth="1"/>
    <col min="10763" max="10763" width="12.5" style="692" customWidth="1"/>
    <col min="10764" max="10994" width="9" style="692"/>
    <col min="10995" max="10995" width="28.8727272727273" style="692" customWidth="1"/>
    <col min="10996" max="10998" width="15.5" style="692" customWidth="1"/>
    <col min="10999" max="10999" width="20.2545454545455" style="692" customWidth="1"/>
    <col min="11000" max="11002" width="15.5" style="692" customWidth="1"/>
    <col min="11003" max="11007" width="9" style="692"/>
    <col min="11008" max="11008" width="28.8727272727273" style="692" customWidth="1"/>
    <col min="11009" max="11009" width="13.6272727272727" style="692" customWidth="1"/>
    <col min="11010" max="11010" width="14" style="692" customWidth="1"/>
    <col min="11011" max="11011" width="15.3727272727273" style="692" customWidth="1"/>
    <col min="11012" max="11012" width="21.3727272727273" style="692" customWidth="1"/>
    <col min="11013" max="11013" width="15.1272727272727" style="692" customWidth="1"/>
    <col min="11014" max="11014" width="17.6272727272727" style="692" customWidth="1"/>
    <col min="11015" max="11017" width="9" style="692"/>
    <col min="11018" max="11018" width="9.5" style="692" customWidth="1"/>
    <col min="11019" max="11019" width="12.5" style="692" customWidth="1"/>
    <col min="11020" max="11250" width="9" style="692"/>
    <col min="11251" max="11251" width="28.8727272727273" style="692" customWidth="1"/>
    <col min="11252" max="11254" width="15.5" style="692" customWidth="1"/>
    <col min="11255" max="11255" width="20.2545454545455" style="692" customWidth="1"/>
    <col min="11256" max="11258" width="15.5" style="692" customWidth="1"/>
    <col min="11259" max="11263" width="9" style="692"/>
    <col min="11264" max="11264" width="28.8727272727273" style="692" customWidth="1"/>
    <col min="11265" max="11265" width="13.6272727272727" style="692" customWidth="1"/>
    <col min="11266" max="11266" width="14" style="692" customWidth="1"/>
    <col min="11267" max="11267" width="15.3727272727273" style="692" customWidth="1"/>
    <col min="11268" max="11268" width="21.3727272727273" style="692" customWidth="1"/>
    <col min="11269" max="11269" width="15.1272727272727" style="692" customWidth="1"/>
    <col min="11270" max="11270" width="17.6272727272727" style="692" customWidth="1"/>
    <col min="11271" max="11273" width="9" style="692"/>
    <col min="11274" max="11274" width="9.5" style="692" customWidth="1"/>
    <col min="11275" max="11275" width="12.5" style="692" customWidth="1"/>
    <col min="11276" max="11506" width="9" style="692"/>
    <col min="11507" max="11507" width="28.8727272727273" style="692" customWidth="1"/>
    <col min="11508" max="11510" width="15.5" style="692" customWidth="1"/>
    <col min="11511" max="11511" width="20.2545454545455" style="692" customWidth="1"/>
    <col min="11512" max="11514" width="15.5" style="692" customWidth="1"/>
    <col min="11515" max="11519" width="9" style="692"/>
    <col min="11520" max="11520" width="28.8727272727273" style="692" customWidth="1"/>
    <col min="11521" max="11521" width="13.6272727272727" style="692" customWidth="1"/>
    <col min="11522" max="11522" width="14" style="692" customWidth="1"/>
    <col min="11523" max="11523" width="15.3727272727273" style="692" customWidth="1"/>
    <col min="11524" max="11524" width="21.3727272727273" style="692" customWidth="1"/>
    <col min="11525" max="11525" width="15.1272727272727" style="692" customWidth="1"/>
    <col min="11526" max="11526" width="17.6272727272727" style="692" customWidth="1"/>
    <col min="11527" max="11529" width="9" style="692"/>
    <col min="11530" max="11530" width="9.5" style="692" customWidth="1"/>
    <col min="11531" max="11531" width="12.5" style="692" customWidth="1"/>
    <col min="11532" max="11762" width="9" style="692"/>
    <col min="11763" max="11763" width="28.8727272727273" style="692" customWidth="1"/>
    <col min="11764" max="11766" width="15.5" style="692" customWidth="1"/>
    <col min="11767" max="11767" width="20.2545454545455" style="692" customWidth="1"/>
    <col min="11768" max="11770" width="15.5" style="692" customWidth="1"/>
    <col min="11771" max="11775" width="9" style="692"/>
    <col min="11776" max="11776" width="28.8727272727273" style="692" customWidth="1"/>
    <col min="11777" max="11777" width="13.6272727272727" style="692" customWidth="1"/>
    <col min="11778" max="11778" width="14" style="692" customWidth="1"/>
    <col min="11779" max="11779" width="15.3727272727273" style="692" customWidth="1"/>
    <col min="11780" max="11780" width="21.3727272727273" style="692" customWidth="1"/>
    <col min="11781" max="11781" width="15.1272727272727" style="692" customWidth="1"/>
    <col min="11782" max="11782" width="17.6272727272727" style="692" customWidth="1"/>
    <col min="11783" max="11785" width="9" style="692"/>
    <col min="11786" max="11786" width="9.5" style="692" customWidth="1"/>
    <col min="11787" max="11787" width="12.5" style="692" customWidth="1"/>
    <col min="11788" max="12018" width="9" style="692"/>
    <col min="12019" max="12019" width="28.8727272727273" style="692" customWidth="1"/>
    <col min="12020" max="12022" width="15.5" style="692" customWidth="1"/>
    <col min="12023" max="12023" width="20.2545454545455" style="692" customWidth="1"/>
    <col min="12024" max="12026" width="15.5" style="692" customWidth="1"/>
    <col min="12027" max="12031" width="9" style="692"/>
    <col min="12032" max="12032" width="28.8727272727273" style="692" customWidth="1"/>
    <col min="12033" max="12033" width="13.6272727272727" style="692" customWidth="1"/>
    <col min="12034" max="12034" width="14" style="692" customWidth="1"/>
    <col min="12035" max="12035" width="15.3727272727273" style="692" customWidth="1"/>
    <col min="12036" max="12036" width="21.3727272727273" style="692" customWidth="1"/>
    <col min="12037" max="12037" width="15.1272727272727" style="692" customWidth="1"/>
    <col min="12038" max="12038" width="17.6272727272727" style="692" customWidth="1"/>
    <col min="12039" max="12041" width="9" style="692"/>
    <col min="12042" max="12042" width="9.5" style="692" customWidth="1"/>
    <col min="12043" max="12043" width="12.5" style="692" customWidth="1"/>
    <col min="12044" max="12274" width="9" style="692"/>
    <col min="12275" max="12275" width="28.8727272727273" style="692" customWidth="1"/>
    <col min="12276" max="12278" width="15.5" style="692" customWidth="1"/>
    <col min="12279" max="12279" width="20.2545454545455" style="692" customWidth="1"/>
    <col min="12280" max="12282" width="15.5" style="692" customWidth="1"/>
    <col min="12283" max="12287" width="9" style="692"/>
    <col min="12288" max="12288" width="28.8727272727273" style="692" customWidth="1"/>
    <col min="12289" max="12289" width="13.6272727272727" style="692" customWidth="1"/>
    <col min="12290" max="12290" width="14" style="692" customWidth="1"/>
    <col min="12291" max="12291" width="15.3727272727273" style="692" customWidth="1"/>
    <col min="12292" max="12292" width="21.3727272727273" style="692" customWidth="1"/>
    <col min="12293" max="12293" width="15.1272727272727" style="692" customWidth="1"/>
    <col min="12294" max="12294" width="17.6272727272727" style="692" customWidth="1"/>
    <col min="12295" max="12297" width="9" style="692"/>
    <col min="12298" max="12298" width="9.5" style="692" customWidth="1"/>
    <col min="12299" max="12299" width="12.5" style="692" customWidth="1"/>
    <col min="12300" max="12530" width="9" style="692"/>
    <col min="12531" max="12531" width="28.8727272727273" style="692" customWidth="1"/>
    <col min="12532" max="12534" width="15.5" style="692" customWidth="1"/>
    <col min="12535" max="12535" width="20.2545454545455" style="692" customWidth="1"/>
    <col min="12536" max="12538" width="15.5" style="692" customWidth="1"/>
    <col min="12539" max="12543" width="9" style="692"/>
    <col min="12544" max="12544" width="28.8727272727273" style="692" customWidth="1"/>
    <col min="12545" max="12545" width="13.6272727272727" style="692" customWidth="1"/>
    <col min="12546" max="12546" width="14" style="692" customWidth="1"/>
    <col min="12547" max="12547" width="15.3727272727273" style="692" customWidth="1"/>
    <col min="12548" max="12548" width="21.3727272727273" style="692" customWidth="1"/>
    <col min="12549" max="12549" width="15.1272727272727" style="692" customWidth="1"/>
    <col min="12550" max="12550" width="17.6272727272727" style="692" customWidth="1"/>
    <col min="12551" max="12553" width="9" style="692"/>
    <col min="12554" max="12554" width="9.5" style="692" customWidth="1"/>
    <col min="12555" max="12555" width="12.5" style="692" customWidth="1"/>
    <col min="12556" max="12786" width="9" style="692"/>
    <col min="12787" max="12787" width="28.8727272727273" style="692" customWidth="1"/>
    <col min="12788" max="12790" width="15.5" style="692" customWidth="1"/>
    <col min="12791" max="12791" width="20.2545454545455" style="692" customWidth="1"/>
    <col min="12792" max="12794" width="15.5" style="692" customWidth="1"/>
    <col min="12795" max="12799" width="9" style="692"/>
    <col min="12800" max="12800" width="28.8727272727273" style="692" customWidth="1"/>
    <col min="12801" max="12801" width="13.6272727272727" style="692" customWidth="1"/>
    <col min="12802" max="12802" width="14" style="692" customWidth="1"/>
    <col min="12803" max="12803" width="15.3727272727273" style="692" customWidth="1"/>
    <col min="12804" max="12804" width="21.3727272727273" style="692" customWidth="1"/>
    <col min="12805" max="12805" width="15.1272727272727" style="692" customWidth="1"/>
    <col min="12806" max="12806" width="17.6272727272727" style="692" customWidth="1"/>
    <col min="12807" max="12809" width="9" style="692"/>
    <col min="12810" max="12810" width="9.5" style="692" customWidth="1"/>
    <col min="12811" max="12811" width="12.5" style="692" customWidth="1"/>
    <col min="12812" max="13042" width="9" style="692"/>
    <col min="13043" max="13043" width="28.8727272727273" style="692" customWidth="1"/>
    <col min="13044" max="13046" width="15.5" style="692" customWidth="1"/>
    <col min="13047" max="13047" width="20.2545454545455" style="692" customWidth="1"/>
    <col min="13048" max="13050" width="15.5" style="692" customWidth="1"/>
    <col min="13051" max="13055" width="9" style="692"/>
    <col min="13056" max="13056" width="28.8727272727273" style="692" customWidth="1"/>
    <col min="13057" max="13057" width="13.6272727272727" style="692" customWidth="1"/>
    <col min="13058" max="13058" width="14" style="692" customWidth="1"/>
    <col min="13059" max="13059" width="15.3727272727273" style="692" customWidth="1"/>
    <col min="13060" max="13060" width="21.3727272727273" style="692" customWidth="1"/>
    <col min="13061" max="13061" width="15.1272727272727" style="692" customWidth="1"/>
    <col min="13062" max="13062" width="17.6272727272727" style="692" customWidth="1"/>
    <col min="13063" max="13065" width="9" style="692"/>
    <col min="13066" max="13066" width="9.5" style="692" customWidth="1"/>
    <col min="13067" max="13067" width="12.5" style="692" customWidth="1"/>
    <col min="13068" max="13298" width="9" style="692"/>
    <col min="13299" max="13299" width="28.8727272727273" style="692" customWidth="1"/>
    <col min="13300" max="13302" width="15.5" style="692" customWidth="1"/>
    <col min="13303" max="13303" width="20.2545454545455" style="692" customWidth="1"/>
    <col min="13304" max="13306" width="15.5" style="692" customWidth="1"/>
    <col min="13307" max="13311" width="9" style="692"/>
    <col min="13312" max="13312" width="28.8727272727273" style="692" customWidth="1"/>
    <col min="13313" max="13313" width="13.6272727272727" style="692" customWidth="1"/>
    <col min="13314" max="13314" width="14" style="692" customWidth="1"/>
    <col min="13315" max="13315" width="15.3727272727273" style="692" customWidth="1"/>
    <col min="13316" max="13316" width="21.3727272727273" style="692" customWidth="1"/>
    <col min="13317" max="13317" width="15.1272727272727" style="692" customWidth="1"/>
    <col min="13318" max="13318" width="17.6272727272727" style="692" customWidth="1"/>
    <col min="13319" max="13321" width="9" style="692"/>
    <col min="13322" max="13322" width="9.5" style="692" customWidth="1"/>
    <col min="13323" max="13323" width="12.5" style="692" customWidth="1"/>
    <col min="13324" max="13554" width="9" style="692"/>
    <col min="13555" max="13555" width="28.8727272727273" style="692" customWidth="1"/>
    <col min="13556" max="13558" width="15.5" style="692" customWidth="1"/>
    <col min="13559" max="13559" width="20.2545454545455" style="692" customWidth="1"/>
    <col min="13560" max="13562" width="15.5" style="692" customWidth="1"/>
    <col min="13563" max="13567" width="9" style="692"/>
    <col min="13568" max="13568" width="28.8727272727273" style="692" customWidth="1"/>
    <col min="13569" max="13569" width="13.6272727272727" style="692" customWidth="1"/>
    <col min="13570" max="13570" width="14" style="692" customWidth="1"/>
    <col min="13571" max="13571" width="15.3727272727273" style="692" customWidth="1"/>
    <col min="13572" max="13572" width="21.3727272727273" style="692" customWidth="1"/>
    <col min="13573" max="13573" width="15.1272727272727" style="692" customWidth="1"/>
    <col min="13574" max="13574" width="17.6272727272727" style="692" customWidth="1"/>
    <col min="13575" max="13577" width="9" style="692"/>
    <col min="13578" max="13578" width="9.5" style="692" customWidth="1"/>
    <col min="13579" max="13579" width="12.5" style="692" customWidth="1"/>
    <col min="13580" max="13810" width="9" style="692"/>
    <col min="13811" max="13811" width="28.8727272727273" style="692" customWidth="1"/>
    <col min="13812" max="13814" width="15.5" style="692" customWidth="1"/>
    <col min="13815" max="13815" width="20.2545454545455" style="692" customWidth="1"/>
    <col min="13816" max="13818" width="15.5" style="692" customWidth="1"/>
    <col min="13819" max="13823" width="9" style="692"/>
    <col min="13824" max="13824" width="28.8727272727273" style="692" customWidth="1"/>
    <col min="13825" max="13825" width="13.6272727272727" style="692" customWidth="1"/>
    <col min="13826" max="13826" width="14" style="692" customWidth="1"/>
    <col min="13827" max="13827" width="15.3727272727273" style="692" customWidth="1"/>
    <col min="13828" max="13828" width="21.3727272727273" style="692" customWidth="1"/>
    <col min="13829" max="13829" width="15.1272727272727" style="692" customWidth="1"/>
    <col min="13830" max="13830" width="17.6272727272727" style="692" customWidth="1"/>
    <col min="13831" max="13833" width="9" style="692"/>
    <col min="13834" max="13834" width="9.5" style="692" customWidth="1"/>
    <col min="13835" max="13835" width="12.5" style="692" customWidth="1"/>
    <col min="13836" max="14066" width="9" style="692"/>
    <col min="14067" max="14067" width="28.8727272727273" style="692" customWidth="1"/>
    <col min="14068" max="14070" width="15.5" style="692" customWidth="1"/>
    <col min="14071" max="14071" width="20.2545454545455" style="692" customWidth="1"/>
    <col min="14072" max="14074" width="15.5" style="692" customWidth="1"/>
    <col min="14075" max="14079" width="9" style="692"/>
    <col min="14080" max="14080" width="28.8727272727273" style="692" customWidth="1"/>
    <col min="14081" max="14081" width="13.6272727272727" style="692" customWidth="1"/>
    <col min="14082" max="14082" width="14" style="692" customWidth="1"/>
    <col min="14083" max="14083" width="15.3727272727273" style="692" customWidth="1"/>
    <col min="14084" max="14084" width="21.3727272727273" style="692" customWidth="1"/>
    <col min="14085" max="14085" width="15.1272727272727" style="692" customWidth="1"/>
    <col min="14086" max="14086" width="17.6272727272727" style="692" customWidth="1"/>
    <col min="14087" max="14089" width="9" style="692"/>
    <col min="14090" max="14090" width="9.5" style="692" customWidth="1"/>
    <col min="14091" max="14091" width="12.5" style="692" customWidth="1"/>
    <col min="14092" max="14322" width="9" style="692"/>
    <col min="14323" max="14323" width="28.8727272727273" style="692" customWidth="1"/>
    <col min="14324" max="14326" width="15.5" style="692" customWidth="1"/>
    <col min="14327" max="14327" width="20.2545454545455" style="692" customWidth="1"/>
    <col min="14328" max="14330" width="15.5" style="692" customWidth="1"/>
    <col min="14331" max="14335" width="9" style="692"/>
    <col min="14336" max="14336" width="28.8727272727273" style="692" customWidth="1"/>
    <col min="14337" max="14337" width="13.6272727272727" style="692" customWidth="1"/>
    <col min="14338" max="14338" width="14" style="692" customWidth="1"/>
    <col min="14339" max="14339" width="15.3727272727273" style="692" customWidth="1"/>
    <col min="14340" max="14340" width="21.3727272727273" style="692" customWidth="1"/>
    <col min="14341" max="14341" width="15.1272727272727" style="692" customWidth="1"/>
    <col min="14342" max="14342" width="17.6272727272727" style="692" customWidth="1"/>
    <col min="14343" max="14345" width="9" style="692"/>
    <col min="14346" max="14346" width="9.5" style="692" customWidth="1"/>
    <col min="14347" max="14347" width="12.5" style="692" customWidth="1"/>
    <col min="14348" max="14578" width="9" style="692"/>
    <col min="14579" max="14579" width="28.8727272727273" style="692" customWidth="1"/>
    <col min="14580" max="14582" width="15.5" style="692" customWidth="1"/>
    <col min="14583" max="14583" width="20.2545454545455" style="692" customWidth="1"/>
    <col min="14584" max="14586" width="15.5" style="692" customWidth="1"/>
    <col min="14587" max="14591" width="9" style="692"/>
    <col min="14592" max="14592" width="28.8727272727273" style="692" customWidth="1"/>
    <col min="14593" max="14593" width="13.6272727272727" style="692" customWidth="1"/>
    <col min="14594" max="14594" width="14" style="692" customWidth="1"/>
    <col min="14595" max="14595" width="15.3727272727273" style="692" customWidth="1"/>
    <col min="14596" max="14596" width="21.3727272727273" style="692" customWidth="1"/>
    <col min="14597" max="14597" width="15.1272727272727" style="692" customWidth="1"/>
    <col min="14598" max="14598" width="17.6272727272727" style="692" customWidth="1"/>
    <col min="14599" max="14601" width="9" style="692"/>
    <col min="14602" max="14602" width="9.5" style="692" customWidth="1"/>
    <col min="14603" max="14603" width="12.5" style="692" customWidth="1"/>
    <col min="14604" max="14834" width="9" style="692"/>
    <col min="14835" max="14835" width="28.8727272727273" style="692" customWidth="1"/>
    <col min="14836" max="14838" width="15.5" style="692" customWidth="1"/>
    <col min="14839" max="14839" width="20.2545454545455" style="692" customWidth="1"/>
    <col min="14840" max="14842" width="15.5" style="692" customWidth="1"/>
    <col min="14843" max="14847" width="9" style="692"/>
    <col min="14848" max="14848" width="28.8727272727273" style="692" customWidth="1"/>
    <col min="14849" max="14849" width="13.6272727272727" style="692" customWidth="1"/>
    <col min="14850" max="14850" width="14" style="692" customWidth="1"/>
    <col min="14851" max="14851" width="15.3727272727273" style="692" customWidth="1"/>
    <col min="14852" max="14852" width="21.3727272727273" style="692" customWidth="1"/>
    <col min="14853" max="14853" width="15.1272727272727" style="692" customWidth="1"/>
    <col min="14854" max="14854" width="17.6272727272727" style="692" customWidth="1"/>
    <col min="14855" max="14857" width="9" style="692"/>
    <col min="14858" max="14858" width="9.5" style="692" customWidth="1"/>
    <col min="14859" max="14859" width="12.5" style="692" customWidth="1"/>
    <col min="14860" max="15090" width="9" style="692"/>
    <col min="15091" max="15091" width="28.8727272727273" style="692" customWidth="1"/>
    <col min="15092" max="15094" width="15.5" style="692" customWidth="1"/>
    <col min="15095" max="15095" width="20.2545454545455" style="692" customWidth="1"/>
    <col min="15096" max="15098" width="15.5" style="692" customWidth="1"/>
    <col min="15099" max="15103" width="9" style="692"/>
    <col min="15104" max="15104" width="28.8727272727273" style="692" customWidth="1"/>
    <col min="15105" max="15105" width="13.6272727272727" style="692" customWidth="1"/>
    <col min="15106" max="15106" width="14" style="692" customWidth="1"/>
    <col min="15107" max="15107" width="15.3727272727273" style="692" customWidth="1"/>
    <col min="15108" max="15108" width="21.3727272727273" style="692" customWidth="1"/>
    <col min="15109" max="15109" width="15.1272727272727" style="692" customWidth="1"/>
    <col min="15110" max="15110" width="17.6272727272727" style="692" customWidth="1"/>
    <col min="15111" max="15113" width="9" style="692"/>
    <col min="15114" max="15114" width="9.5" style="692" customWidth="1"/>
    <col min="15115" max="15115" width="12.5" style="692" customWidth="1"/>
    <col min="15116" max="15346" width="9" style="692"/>
    <col min="15347" max="15347" width="28.8727272727273" style="692" customWidth="1"/>
    <col min="15348" max="15350" width="15.5" style="692" customWidth="1"/>
    <col min="15351" max="15351" width="20.2545454545455" style="692" customWidth="1"/>
    <col min="15352" max="15354" width="15.5" style="692" customWidth="1"/>
    <col min="15355" max="15359" width="9" style="692"/>
    <col min="15360" max="15360" width="28.8727272727273" style="692" customWidth="1"/>
    <col min="15361" max="15361" width="13.6272727272727" style="692" customWidth="1"/>
    <col min="15362" max="15362" width="14" style="692" customWidth="1"/>
    <col min="15363" max="15363" width="15.3727272727273" style="692" customWidth="1"/>
    <col min="15364" max="15364" width="21.3727272727273" style="692" customWidth="1"/>
    <col min="15365" max="15365" width="15.1272727272727" style="692" customWidth="1"/>
    <col min="15366" max="15366" width="17.6272727272727" style="692" customWidth="1"/>
    <col min="15367" max="15369" width="9" style="692"/>
    <col min="15370" max="15370" width="9.5" style="692" customWidth="1"/>
    <col min="15371" max="15371" width="12.5" style="692" customWidth="1"/>
    <col min="15372" max="15602" width="9" style="692"/>
    <col min="15603" max="15603" width="28.8727272727273" style="692" customWidth="1"/>
    <col min="15604" max="15606" width="15.5" style="692" customWidth="1"/>
    <col min="15607" max="15607" width="20.2545454545455" style="692" customWidth="1"/>
    <col min="15608" max="15610" width="15.5" style="692" customWidth="1"/>
    <col min="15611" max="15615" width="9" style="692"/>
    <col min="15616" max="15616" width="28.8727272727273" style="692" customWidth="1"/>
    <col min="15617" max="15617" width="13.6272727272727" style="692" customWidth="1"/>
    <col min="15618" max="15618" width="14" style="692" customWidth="1"/>
    <col min="15619" max="15619" width="15.3727272727273" style="692" customWidth="1"/>
    <col min="15620" max="15620" width="21.3727272727273" style="692" customWidth="1"/>
    <col min="15621" max="15621" width="15.1272727272727" style="692" customWidth="1"/>
    <col min="15622" max="15622" width="17.6272727272727" style="692" customWidth="1"/>
    <col min="15623" max="15625" width="9" style="692"/>
    <col min="15626" max="15626" width="9.5" style="692" customWidth="1"/>
    <col min="15627" max="15627" width="12.5" style="692" customWidth="1"/>
    <col min="15628" max="15858" width="9" style="692"/>
    <col min="15859" max="15859" width="28.8727272727273" style="692" customWidth="1"/>
    <col min="15860" max="15862" width="15.5" style="692" customWidth="1"/>
    <col min="15863" max="15863" width="20.2545454545455" style="692" customWidth="1"/>
    <col min="15864" max="15866" width="15.5" style="692" customWidth="1"/>
    <col min="15867" max="15871" width="9" style="692"/>
    <col min="15872" max="15872" width="28.8727272727273" style="692" customWidth="1"/>
    <col min="15873" max="15873" width="13.6272727272727" style="692" customWidth="1"/>
    <col min="15874" max="15874" width="14" style="692" customWidth="1"/>
    <col min="15875" max="15875" width="15.3727272727273" style="692" customWidth="1"/>
    <col min="15876" max="15876" width="21.3727272727273" style="692" customWidth="1"/>
    <col min="15877" max="15877" width="15.1272727272727" style="692" customWidth="1"/>
    <col min="15878" max="15878" width="17.6272727272727" style="692" customWidth="1"/>
    <col min="15879" max="15881" width="9" style="692"/>
    <col min="15882" max="15882" width="9.5" style="692" customWidth="1"/>
    <col min="15883" max="15883" width="12.5" style="692" customWidth="1"/>
    <col min="15884" max="16114" width="9" style="692"/>
    <col min="16115" max="16115" width="28.8727272727273" style="692" customWidth="1"/>
    <col min="16116" max="16118" width="15.5" style="692" customWidth="1"/>
    <col min="16119" max="16119" width="20.2545454545455" style="692" customWidth="1"/>
    <col min="16120" max="16122" width="15.5" style="692" customWidth="1"/>
    <col min="16123" max="16127" width="9" style="692"/>
    <col min="16128" max="16128" width="28.8727272727273" style="692" customWidth="1"/>
    <col min="16129" max="16129" width="13.6272727272727" style="692" customWidth="1"/>
    <col min="16130" max="16130" width="14" style="692" customWidth="1"/>
    <col min="16131" max="16131" width="15.3727272727273" style="692" customWidth="1"/>
    <col min="16132" max="16132" width="21.3727272727273" style="692" customWidth="1"/>
    <col min="16133" max="16133" width="15.1272727272727" style="692" customWidth="1"/>
    <col min="16134" max="16134" width="17.6272727272727" style="692" customWidth="1"/>
    <col min="16135" max="16137" width="9" style="692"/>
    <col min="16138" max="16138" width="9.5" style="692" customWidth="1"/>
    <col min="16139" max="16139" width="12.5" style="692" customWidth="1"/>
    <col min="16140" max="16370" width="9" style="692"/>
    <col min="16371" max="16371" width="28.8727272727273" style="692" customWidth="1"/>
    <col min="16372" max="16374" width="15.5" style="692" customWidth="1"/>
    <col min="16375" max="16375" width="20.2545454545455" style="692" customWidth="1"/>
    <col min="16376" max="16378" width="15.5" style="692" customWidth="1"/>
    <col min="16379" max="16384" width="9" style="692"/>
  </cols>
  <sheetData>
    <row r="1" ht="17.5" spans="1:2">
      <c r="A1" s="239" t="s">
        <v>290</v>
      </c>
      <c r="B1" s="239"/>
    </row>
    <row r="2" ht="24" spans="1:6">
      <c r="A2" s="694" t="s">
        <v>291</v>
      </c>
      <c r="B2" s="694"/>
      <c r="C2" s="694"/>
      <c r="D2" s="694"/>
      <c r="E2" s="694"/>
      <c r="F2" s="694"/>
    </row>
    <row r="3" spans="1:6">
      <c r="A3" s="478"/>
      <c r="B3" s="695"/>
      <c r="C3" s="695"/>
      <c r="D3" s="695"/>
      <c r="E3" s="695"/>
      <c r="F3" s="696" t="s">
        <v>2</v>
      </c>
    </row>
    <row r="4" ht="19.5" customHeight="1" spans="1:6">
      <c r="A4" s="697" t="s">
        <v>292</v>
      </c>
      <c r="B4" s="698" t="s">
        <v>293</v>
      </c>
      <c r="C4" s="698"/>
      <c r="D4" s="698"/>
      <c r="E4" s="698"/>
      <c r="F4" s="698"/>
    </row>
    <row r="5" ht="18" customHeight="1" spans="1:6">
      <c r="A5" s="697"/>
      <c r="B5" s="699" t="s">
        <v>294</v>
      </c>
      <c r="C5" s="699" t="s">
        <v>295</v>
      </c>
      <c r="D5" s="699"/>
      <c r="E5" s="699"/>
      <c r="F5" s="699" t="s">
        <v>296</v>
      </c>
    </row>
    <row r="6" ht="28" spans="1:6">
      <c r="A6" s="697"/>
      <c r="B6" s="699"/>
      <c r="C6" s="699" t="s">
        <v>297</v>
      </c>
      <c r="D6" s="699" t="s">
        <v>298</v>
      </c>
      <c r="E6" s="699" t="s">
        <v>299</v>
      </c>
      <c r="F6" s="699"/>
    </row>
    <row r="7" ht="17.25" customHeight="1" spans="1:6">
      <c r="A7" s="700" t="s">
        <v>239</v>
      </c>
      <c r="B7" s="701">
        <f t="shared" ref="B7:F7" si="0">B8+B37</f>
        <v>109983.364757</v>
      </c>
      <c r="C7" s="701">
        <f t="shared" si="0"/>
        <v>67666.10346</v>
      </c>
      <c r="D7" s="701">
        <f t="shared" si="0"/>
        <v>67361.100851</v>
      </c>
      <c r="E7" s="701">
        <f t="shared" si="0"/>
        <v>305.002609</v>
      </c>
      <c r="F7" s="701">
        <f t="shared" si="0"/>
        <v>42317.261297</v>
      </c>
    </row>
    <row r="8" ht="17.25" customHeight="1" spans="1:6">
      <c r="A8" s="702" t="s">
        <v>300</v>
      </c>
      <c r="B8" s="701">
        <f t="shared" ref="B8:F8" si="1">SUM(B9:B36)</f>
        <v>91528.222949</v>
      </c>
      <c r="C8" s="701">
        <f t="shared" si="1"/>
        <v>55749.114654</v>
      </c>
      <c r="D8" s="701">
        <f t="shared" si="1"/>
        <v>55444.112045</v>
      </c>
      <c r="E8" s="701">
        <f t="shared" si="1"/>
        <v>305.002609</v>
      </c>
      <c r="F8" s="701">
        <f t="shared" si="1"/>
        <v>35779.108295</v>
      </c>
    </row>
    <row r="9" ht="17.25" customHeight="1" spans="1:11">
      <c r="A9" s="703" t="s">
        <v>301</v>
      </c>
      <c r="B9" s="704">
        <f>C9+F9</f>
        <v>3615.298287</v>
      </c>
      <c r="C9" s="704">
        <f>SUM(D9:E9)</f>
        <v>2588.546399</v>
      </c>
      <c r="D9" s="183">
        <v>2588.546399</v>
      </c>
      <c r="E9" s="183"/>
      <c r="F9" s="183">
        <v>1026.751888</v>
      </c>
      <c r="I9" s="706"/>
      <c r="J9" s="693"/>
      <c r="K9" s="706"/>
    </row>
    <row r="10" ht="17.25" customHeight="1" spans="1:11">
      <c r="A10" s="703" t="s">
        <v>302</v>
      </c>
      <c r="B10" s="704">
        <f t="shared" ref="B10:B36" si="2">C10+F10</f>
        <v>4552.730207</v>
      </c>
      <c r="C10" s="704">
        <f t="shared" ref="C10:C36" si="3">SUM(D10:E10)</f>
        <v>2861.306408</v>
      </c>
      <c r="D10" s="183">
        <v>2861.306408</v>
      </c>
      <c r="E10" s="183"/>
      <c r="F10" s="183">
        <v>1691.423799</v>
      </c>
      <c r="I10" s="706"/>
      <c r="J10" s="693"/>
      <c r="K10" s="706"/>
    </row>
    <row r="11" ht="17.25" customHeight="1" spans="1:11">
      <c r="A11" s="703" t="s">
        <v>303</v>
      </c>
      <c r="B11" s="704">
        <f t="shared" si="2"/>
        <v>2394.413656</v>
      </c>
      <c r="C11" s="704">
        <f t="shared" si="3"/>
        <v>1617.897371</v>
      </c>
      <c r="D11" s="183">
        <v>1617.897371</v>
      </c>
      <c r="E11" s="183"/>
      <c r="F11" s="183">
        <v>776.516285</v>
      </c>
      <c r="I11" s="706"/>
      <c r="J11" s="693"/>
      <c r="K11" s="706"/>
    </row>
    <row r="12" ht="17.25" customHeight="1" spans="1:11">
      <c r="A12" s="703" t="s">
        <v>304</v>
      </c>
      <c r="B12" s="704">
        <f t="shared" si="2"/>
        <v>2730.812717</v>
      </c>
      <c r="C12" s="704">
        <f t="shared" si="3"/>
        <v>1766.632696</v>
      </c>
      <c r="D12" s="183">
        <v>1766.632696</v>
      </c>
      <c r="E12" s="183"/>
      <c r="F12" s="183">
        <v>964.180021</v>
      </c>
      <c r="I12" s="706"/>
      <c r="J12" s="693"/>
      <c r="K12" s="706"/>
    </row>
    <row r="13" ht="17.25" customHeight="1" spans="1:11">
      <c r="A13" s="703" t="s">
        <v>305</v>
      </c>
      <c r="B13" s="704">
        <f t="shared" si="2"/>
        <v>2322.069282</v>
      </c>
      <c r="C13" s="704">
        <f t="shared" si="3"/>
        <v>1590.993798</v>
      </c>
      <c r="D13" s="183">
        <v>1590.993798</v>
      </c>
      <c r="E13" s="183"/>
      <c r="F13" s="183">
        <v>731.075484</v>
      </c>
      <c r="I13" s="706"/>
      <c r="J13" s="693"/>
      <c r="K13" s="706"/>
    </row>
    <row r="14" ht="17.25" customHeight="1" spans="1:11">
      <c r="A14" s="703" t="s">
        <v>306</v>
      </c>
      <c r="B14" s="704">
        <f t="shared" si="2"/>
        <v>2220.68973</v>
      </c>
      <c r="C14" s="704">
        <f t="shared" si="3"/>
        <v>1741.845113</v>
      </c>
      <c r="D14" s="183">
        <v>1741.845113</v>
      </c>
      <c r="E14" s="183"/>
      <c r="F14" s="183">
        <v>478.844617</v>
      </c>
      <c r="I14" s="706"/>
      <c r="J14" s="693"/>
      <c r="K14" s="706"/>
    </row>
    <row r="15" ht="17.25" customHeight="1" spans="1:11">
      <c r="A15" s="703" t="s">
        <v>307</v>
      </c>
      <c r="B15" s="704">
        <f t="shared" si="2"/>
        <v>2914.163079</v>
      </c>
      <c r="C15" s="704">
        <f t="shared" si="3"/>
        <v>1521.042032</v>
      </c>
      <c r="D15" s="183">
        <v>1521.042032</v>
      </c>
      <c r="E15" s="183"/>
      <c r="F15" s="183">
        <v>1393.121047</v>
      </c>
      <c r="I15" s="706"/>
      <c r="J15" s="693"/>
      <c r="K15" s="706"/>
    </row>
    <row r="16" ht="17.25" customHeight="1" spans="1:11">
      <c r="A16" s="703" t="s">
        <v>308</v>
      </c>
      <c r="B16" s="704">
        <f t="shared" si="2"/>
        <v>3312.068275</v>
      </c>
      <c r="C16" s="704">
        <f t="shared" si="3"/>
        <v>1701.527287</v>
      </c>
      <c r="D16" s="183">
        <v>1701.527287</v>
      </c>
      <c r="E16" s="183"/>
      <c r="F16" s="183">
        <v>1610.540988</v>
      </c>
      <c r="I16" s="706"/>
      <c r="J16" s="693"/>
      <c r="K16" s="706"/>
    </row>
    <row r="17" ht="17.25" customHeight="1" spans="1:11">
      <c r="A17" s="703" t="s">
        <v>309</v>
      </c>
      <c r="B17" s="704">
        <f t="shared" si="2"/>
        <v>2142.289486</v>
      </c>
      <c r="C17" s="704">
        <f t="shared" si="3"/>
        <v>1273.371861</v>
      </c>
      <c r="D17" s="183">
        <v>1273.371861</v>
      </c>
      <c r="E17" s="183"/>
      <c r="F17" s="183">
        <v>868.917625</v>
      </c>
      <c r="I17" s="706"/>
      <c r="J17" s="693"/>
      <c r="K17" s="706"/>
    </row>
    <row r="18" ht="17.25" customHeight="1" spans="1:11">
      <c r="A18" s="703" t="s">
        <v>310</v>
      </c>
      <c r="B18" s="704">
        <f t="shared" si="2"/>
        <v>2966.19184</v>
      </c>
      <c r="C18" s="704">
        <f t="shared" si="3"/>
        <v>1666.43252</v>
      </c>
      <c r="D18" s="183">
        <v>1666.43252</v>
      </c>
      <c r="E18" s="183"/>
      <c r="F18" s="183">
        <v>1299.75932</v>
      </c>
      <c r="I18" s="706"/>
      <c r="J18" s="693"/>
      <c r="K18" s="706"/>
    </row>
    <row r="19" ht="17.25" customHeight="1" spans="1:11">
      <c r="A19" s="703" t="s">
        <v>311</v>
      </c>
      <c r="B19" s="704">
        <f t="shared" si="2"/>
        <v>3215.288912</v>
      </c>
      <c r="C19" s="704">
        <f t="shared" si="3"/>
        <v>2031.756862</v>
      </c>
      <c r="D19" s="183">
        <v>2031.756862</v>
      </c>
      <c r="E19" s="183"/>
      <c r="F19" s="183">
        <v>1183.53205</v>
      </c>
      <c r="I19" s="706"/>
      <c r="J19" s="693"/>
      <c r="K19" s="706"/>
    </row>
    <row r="20" ht="17.25" customHeight="1" spans="1:11">
      <c r="A20" s="703" t="s">
        <v>312</v>
      </c>
      <c r="B20" s="704">
        <f t="shared" si="2"/>
        <v>3220.729751</v>
      </c>
      <c r="C20" s="704">
        <f t="shared" si="3"/>
        <v>2406.593106</v>
      </c>
      <c r="D20" s="183">
        <v>2406.593106</v>
      </c>
      <c r="E20" s="183"/>
      <c r="F20" s="183">
        <v>814.136645</v>
      </c>
      <c r="I20" s="706"/>
      <c r="J20" s="693"/>
      <c r="K20" s="706"/>
    </row>
    <row r="21" ht="17.25" customHeight="1" spans="1:11">
      <c r="A21" s="703" t="s">
        <v>313</v>
      </c>
      <c r="B21" s="704">
        <f t="shared" si="2"/>
        <v>2442.544315</v>
      </c>
      <c r="C21" s="704">
        <f t="shared" si="3"/>
        <v>1871.346075</v>
      </c>
      <c r="D21" s="183">
        <v>1871.346075</v>
      </c>
      <c r="E21" s="183"/>
      <c r="F21" s="183">
        <v>571.19824</v>
      </c>
      <c r="I21" s="706"/>
      <c r="J21" s="693"/>
      <c r="K21" s="706"/>
    </row>
    <row r="22" ht="17.25" customHeight="1" spans="1:11">
      <c r="A22" s="703" t="s">
        <v>314</v>
      </c>
      <c r="B22" s="704">
        <f t="shared" si="2"/>
        <v>6853.056443</v>
      </c>
      <c r="C22" s="704">
        <f t="shared" si="3"/>
        <v>5141.690681</v>
      </c>
      <c r="D22" s="183">
        <v>5141.690681</v>
      </c>
      <c r="E22" s="183"/>
      <c r="F22" s="183">
        <v>1711.365762</v>
      </c>
      <c r="I22" s="706"/>
      <c r="J22" s="693"/>
      <c r="K22" s="706"/>
    </row>
    <row r="23" ht="17.25" customHeight="1" spans="1:11">
      <c r="A23" s="703" t="s">
        <v>315</v>
      </c>
      <c r="B23" s="704">
        <f t="shared" si="2"/>
        <v>4221.494871</v>
      </c>
      <c r="C23" s="704">
        <f t="shared" si="3"/>
        <v>2734.278695</v>
      </c>
      <c r="D23" s="183">
        <v>2734.278695</v>
      </c>
      <c r="E23" s="183"/>
      <c r="F23" s="183">
        <v>1487.216176</v>
      </c>
      <c r="I23" s="706"/>
      <c r="J23" s="693"/>
      <c r="K23" s="706"/>
    </row>
    <row r="24" ht="17.25" customHeight="1" spans="1:11">
      <c r="A24" s="703" t="s">
        <v>316</v>
      </c>
      <c r="B24" s="704">
        <f t="shared" si="2"/>
        <v>3118.767944</v>
      </c>
      <c r="C24" s="704">
        <f t="shared" si="3"/>
        <v>2470.866166</v>
      </c>
      <c r="D24" s="183">
        <v>2470.866166</v>
      </c>
      <c r="E24" s="183"/>
      <c r="F24" s="183">
        <v>647.901778</v>
      </c>
      <c r="I24" s="706"/>
      <c r="J24" s="693"/>
      <c r="K24" s="706"/>
    </row>
    <row r="25" ht="17.25" customHeight="1" spans="1:11">
      <c r="A25" s="703" t="s">
        <v>317</v>
      </c>
      <c r="B25" s="704">
        <f t="shared" si="2"/>
        <v>2278.011491</v>
      </c>
      <c r="C25" s="704">
        <f t="shared" si="3"/>
        <v>1666.590286</v>
      </c>
      <c r="D25" s="183">
        <v>1666.590286</v>
      </c>
      <c r="E25" s="183"/>
      <c r="F25" s="183">
        <v>611.421205</v>
      </c>
      <c r="I25" s="706"/>
      <c r="J25" s="693"/>
      <c r="K25" s="706"/>
    </row>
    <row r="26" ht="17.25" customHeight="1" spans="1:11">
      <c r="A26" s="703" t="s">
        <v>318</v>
      </c>
      <c r="B26" s="704">
        <f t="shared" si="2"/>
        <v>4832.814907</v>
      </c>
      <c r="C26" s="704">
        <f t="shared" si="3"/>
        <v>2816.653649</v>
      </c>
      <c r="D26" s="183">
        <v>2816.653649</v>
      </c>
      <c r="E26" s="183"/>
      <c r="F26" s="183">
        <v>2016.161258</v>
      </c>
      <c r="I26" s="706"/>
      <c r="J26" s="693"/>
      <c r="K26" s="706"/>
    </row>
    <row r="27" ht="17.25" customHeight="1" spans="1:11">
      <c r="A27" s="703" t="s">
        <v>319</v>
      </c>
      <c r="B27" s="704">
        <f t="shared" si="2"/>
        <v>2599.059747</v>
      </c>
      <c r="C27" s="704">
        <f t="shared" si="3"/>
        <v>1739.655491</v>
      </c>
      <c r="D27" s="183">
        <v>1703.835491</v>
      </c>
      <c r="E27" s="183">
        <v>35.82</v>
      </c>
      <c r="F27" s="183">
        <v>859.404256</v>
      </c>
      <c r="I27" s="706"/>
      <c r="J27" s="693"/>
      <c r="K27" s="706"/>
    </row>
    <row r="28" ht="17.25" customHeight="1" spans="1:11">
      <c r="A28" s="703" t="s">
        <v>320</v>
      </c>
      <c r="B28" s="704">
        <f t="shared" si="2"/>
        <v>1799.875183</v>
      </c>
      <c r="C28" s="704">
        <f t="shared" si="3"/>
        <v>1110.523859</v>
      </c>
      <c r="D28" s="183">
        <v>1075.887243</v>
      </c>
      <c r="E28" s="183">
        <v>34.636616</v>
      </c>
      <c r="F28" s="183">
        <v>689.351324</v>
      </c>
      <c r="I28" s="706"/>
      <c r="J28" s="693"/>
      <c r="K28" s="706"/>
    </row>
    <row r="29" ht="17.25" customHeight="1" spans="1:11">
      <c r="A29" s="703" t="s">
        <v>321</v>
      </c>
      <c r="B29" s="704">
        <f t="shared" si="2"/>
        <v>1902.424874</v>
      </c>
      <c r="C29" s="704">
        <f t="shared" si="3"/>
        <v>900.890936</v>
      </c>
      <c r="D29" s="183">
        <v>900.890936</v>
      </c>
      <c r="E29" s="183">
        <v>0</v>
      </c>
      <c r="F29" s="183">
        <v>1001.533938</v>
      </c>
      <c r="I29" s="706"/>
      <c r="J29" s="693"/>
      <c r="K29" s="706"/>
    </row>
    <row r="30" ht="17.25" customHeight="1" spans="1:11">
      <c r="A30" s="703" t="s">
        <v>322</v>
      </c>
      <c r="B30" s="704">
        <f t="shared" si="2"/>
        <v>3053.593041</v>
      </c>
      <c r="C30" s="704">
        <f t="shared" si="3"/>
        <v>1477.770646</v>
      </c>
      <c r="D30" s="183">
        <v>1453.351783</v>
      </c>
      <c r="E30" s="183">
        <v>24.418863</v>
      </c>
      <c r="F30" s="183">
        <v>1575.822395</v>
      </c>
      <c r="I30" s="706"/>
      <c r="J30" s="693"/>
      <c r="K30" s="706"/>
    </row>
    <row r="31" ht="17.25" customHeight="1" spans="1:11">
      <c r="A31" s="703" t="s">
        <v>323</v>
      </c>
      <c r="B31" s="704">
        <f t="shared" si="2"/>
        <v>2601.447254</v>
      </c>
      <c r="C31" s="704">
        <f t="shared" si="3"/>
        <v>1710.379039</v>
      </c>
      <c r="D31" s="183">
        <v>1674.579039</v>
      </c>
      <c r="E31" s="183">
        <v>35.8</v>
      </c>
      <c r="F31" s="183">
        <v>891.068215</v>
      </c>
      <c r="I31" s="706"/>
      <c r="J31" s="693"/>
      <c r="K31" s="706"/>
    </row>
    <row r="32" ht="17.25" customHeight="1" spans="1:11">
      <c r="A32" s="703" t="s">
        <v>324</v>
      </c>
      <c r="B32" s="704">
        <f t="shared" si="2"/>
        <v>3962.118468</v>
      </c>
      <c r="C32" s="704">
        <f t="shared" si="3"/>
        <v>1437.881228</v>
      </c>
      <c r="D32" s="183">
        <v>1437.881228</v>
      </c>
      <c r="E32" s="183">
        <v>0</v>
      </c>
      <c r="F32" s="183">
        <v>2524.23724</v>
      </c>
      <c r="I32" s="706"/>
      <c r="J32" s="693"/>
      <c r="K32" s="706"/>
    </row>
    <row r="33" ht="17.25" customHeight="1" spans="1:11">
      <c r="A33" s="703" t="s">
        <v>325</v>
      </c>
      <c r="B33" s="704">
        <f t="shared" si="2"/>
        <v>6430.752084</v>
      </c>
      <c r="C33" s="704">
        <f t="shared" si="3"/>
        <v>1777.820415</v>
      </c>
      <c r="D33" s="183">
        <v>1652.820415</v>
      </c>
      <c r="E33" s="183">
        <v>125</v>
      </c>
      <c r="F33" s="183">
        <v>4652.931669</v>
      </c>
      <c r="I33" s="706"/>
      <c r="J33" s="693"/>
      <c r="K33" s="706"/>
    </row>
    <row r="34" ht="17.25" customHeight="1" spans="1:11">
      <c r="A34" s="703" t="s">
        <v>326</v>
      </c>
      <c r="B34" s="704">
        <f t="shared" si="2"/>
        <v>3236.90165</v>
      </c>
      <c r="C34" s="704">
        <f t="shared" si="3"/>
        <v>1691.447824</v>
      </c>
      <c r="D34" s="183">
        <v>1642.120694</v>
      </c>
      <c r="E34" s="183">
        <v>49.32713</v>
      </c>
      <c r="F34" s="183">
        <v>1545.453826</v>
      </c>
      <c r="I34" s="706"/>
      <c r="J34" s="693"/>
      <c r="K34" s="706"/>
    </row>
    <row r="35" ht="17.25" customHeight="1" spans="1:11">
      <c r="A35" s="703" t="s">
        <v>327</v>
      </c>
      <c r="B35" s="704">
        <f t="shared" si="2"/>
        <v>3680.981344</v>
      </c>
      <c r="C35" s="704">
        <f t="shared" si="3"/>
        <v>2555.975675</v>
      </c>
      <c r="D35" s="183">
        <v>2555.975675</v>
      </c>
      <c r="E35" s="183"/>
      <c r="F35" s="183">
        <v>1125.005669</v>
      </c>
      <c r="I35" s="706"/>
      <c r="J35" s="693"/>
      <c r="K35" s="706"/>
    </row>
    <row r="36" ht="17.25" customHeight="1" spans="1:11">
      <c r="A36" s="703" t="s">
        <v>328</v>
      </c>
      <c r="B36" s="704">
        <f t="shared" si="2"/>
        <v>2907.634111</v>
      </c>
      <c r="C36" s="704">
        <f t="shared" si="3"/>
        <v>1877.398536</v>
      </c>
      <c r="D36" s="183">
        <v>1877.398536</v>
      </c>
      <c r="E36" s="183"/>
      <c r="F36" s="183">
        <v>1030.235575</v>
      </c>
      <c r="I36" s="706"/>
      <c r="J36" s="693"/>
      <c r="K36" s="706"/>
    </row>
    <row r="37" ht="17.25" customHeight="1" spans="1:6">
      <c r="A37" s="702" t="s">
        <v>329</v>
      </c>
      <c r="B37" s="701">
        <f t="shared" ref="B37:F37" si="4">B38+B39</f>
        <v>18455.141808</v>
      </c>
      <c r="C37" s="701">
        <f t="shared" si="4"/>
        <v>11916.988806</v>
      </c>
      <c r="D37" s="701">
        <f t="shared" si="4"/>
        <v>11916.988806</v>
      </c>
      <c r="E37" s="701">
        <f t="shared" si="4"/>
        <v>0</v>
      </c>
      <c r="F37" s="701">
        <f t="shared" si="4"/>
        <v>6538.153002</v>
      </c>
    </row>
    <row r="38" ht="17.25" customHeight="1" spans="1:11">
      <c r="A38" s="703" t="s">
        <v>330</v>
      </c>
      <c r="B38" s="704">
        <f>+C38+F38</f>
        <v>6002.928502</v>
      </c>
      <c r="C38" s="704">
        <f>D38+E38</f>
        <v>4140.609448</v>
      </c>
      <c r="D38" s="183">
        <v>4140.609448</v>
      </c>
      <c r="E38" s="705">
        <v>0</v>
      </c>
      <c r="F38" s="183">
        <v>1862.319054</v>
      </c>
      <c r="I38" s="706"/>
      <c r="J38" s="693"/>
      <c r="K38" s="706"/>
    </row>
    <row r="39" ht="17.25" customHeight="1" spans="1:11">
      <c r="A39" s="703" t="s">
        <v>331</v>
      </c>
      <c r="B39" s="704">
        <f>+C39+F39</f>
        <v>12452.213306</v>
      </c>
      <c r="C39" s="704">
        <f>D39+E39</f>
        <v>7776.379358</v>
      </c>
      <c r="D39" s="183">
        <v>7776.379358</v>
      </c>
      <c r="E39" s="705">
        <v>0</v>
      </c>
      <c r="F39" s="183">
        <v>4675.833948</v>
      </c>
      <c r="I39" s="706"/>
      <c r="J39" s="693"/>
      <c r="K39" s="706"/>
    </row>
  </sheetData>
  <mergeCells count="7">
    <mergeCell ref="A1:B1"/>
    <mergeCell ref="A2:F2"/>
    <mergeCell ref="B4:F4"/>
    <mergeCell ref="C5:E5"/>
    <mergeCell ref="A4:A6"/>
    <mergeCell ref="B5:B6"/>
    <mergeCell ref="F5:F6"/>
  </mergeCells>
  <pageMargins left="0.511811023622047" right="0.511811023622047" top="0.748031496062992" bottom="0.748031496062992" header="0.31496062992126" footer="0.31496062992126"/>
  <pageSetup paperSize="9" scale="89"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C170"/>
  <sheetViews>
    <sheetView topLeftCell="A28" workbookViewId="0">
      <selection activeCell="A31" sqref="A31"/>
    </sheetView>
  </sheetViews>
  <sheetFormatPr defaultColWidth="10" defaultRowHeight="14" outlineLevelCol="2"/>
  <cols>
    <col min="1" max="1" width="54.6272727272727" style="682" customWidth="1"/>
    <col min="2" max="2" width="20.1272727272727" style="683" hidden="1" customWidth="1"/>
    <col min="3" max="3" width="20.1272727272727" style="683" customWidth="1"/>
    <col min="4" max="16384" width="10" style="220"/>
  </cols>
  <sheetData>
    <row r="1" ht="15" spans="1:3">
      <c r="A1" s="684" t="s">
        <v>332</v>
      </c>
      <c r="B1" s="684"/>
      <c r="C1" s="684"/>
    </row>
    <row r="2" ht="17.5" spans="1:3">
      <c r="A2" s="685" t="s">
        <v>333</v>
      </c>
      <c r="B2" s="685"/>
      <c r="C2" s="685"/>
    </row>
    <row r="3" spans="1:3">
      <c r="A3" s="221" t="s">
        <v>87</v>
      </c>
      <c r="B3" s="221"/>
      <c r="C3" s="221"/>
    </row>
    <row r="4" ht="20.25" customHeight="1" spans="1:3">
      <c r="A4" s="686"/>
      <c r="B4" s="687"/>
      <c r="C4" s="687" t="s">
        <v>2</v>
      </c>
    </row>
    <row r="5" ht="15" customHeight="1" spans="1:3">
      <c r="A5" s="224"/>
      <c r="B5" s="688" t="s">
        <v>195</v>
      </c>
      <c r="C5" s="688" t="s">
        <v>4</v>
      </c>
    </row>
    <row r="6" ht="15" customHeight="1" spans="1:3">
      <c r="A6" s="260" t="s">
        <v>334</v>
      </c>
      <c r="B6" s="689">
        <f>SUM(B7:B33)</f>
        <v>35779.108295</v>
      </c>
      <c r="C6" s="689">
        <f>SUM(C7:C33)</f>
        <v>35779.108295</v>
      </c>
    </row>
    <row r="7" ht="17.25" customHeight="1" spans="1:3">
      <c r="A7" s="577" t="s">
        <v>335</v>
      </c>
      <c r="B7" s="183">
        <v>80.131924</v>
      </c>
      <c r="C7" s="690">
        <f t="shared" ref="C7:C32" si="0">B7</f>
        <v>80.131924</v>
      </c>
    </row>
    <row r="8" ht="17.25" customHeight="1" spans="1:3">
      <c r="A8" s="577" t="s">
        <v>336</v>
      </c>
      <c r="B8" s="183">
        <v>663.413</v>
      </c>
      <c r="C8" s="690">
        <f t="shared" si="0"/>
        <v>663.413</v>
      </c>
    </row>
    <row r="9" ht="17.25" customHeight="1" spans="1:3">
      <c r="A9" s="577" t="s">
        <v>337</v>
      </c>
      <c r="B9" s="183">
        <v>224.36</v>
      </c>
      <c r="C9" s="690">
        <f t="shared" si="0"/>
        <v>224.36</v>
      </c>
    </row>
    <row r="10" ht="17.25" customHeight="1" spans="1:3">
      <c r="A10" s="577" t="s">
        <v>338</v>
      </c>
      <c r="B10" s="183">
        <v>7945.359765</v>
      </c>
      <c r="C10" s="690">
        <f t="shared" si="0"/>
        <v>7945.359765</v>
      </c>
    </row>
    <row r="11" ht="17.25" customHeight="1" spans="1:3">
      <c r="A11" s="577" t="s">
        <v>339</v>
      </c>
      <c r="B11" s="183">
        <v>111.23772</v>
      </c>
      <c r="C11" s="690">
        <f t="shared" si="0"/>
        <v>111.23772</v>
      </c>
    </row>
    <row r="12" ht="17.25" customHeight="1" spans="1:3">
      <c r="A12" s="577" t="s">
        <v>340</v>
      </c>
      <c r="B12" s="183">
        <v>20</v>
      </c>
      <c r="C12" s="690">
        <f t="shared" si="0"/>
        <v>20</v>
      </c>
    </row>
    <row r="13" ht="17.25" customHeight="1" spans="1:3">
      <c r="A13" s="577" t="s">
        <v>341</v>
      </c>
      <c r="B13" s="183">
        <v>203.559823</v>
      </c>
      <c r="C13" s="690">
        <f t="shared" si="0"/>
        <v>203.559823</v>
      </c>
    </row>
    <row r="14" ht="17.25" customHeight="1" spans="1:3">
      <c r="A14" s="577" t="s">
        <v>342</v>
      </c>
      <c r="B14" s="183">
        <v>2212.7918</v>
      </c>
      <c r="C14" s="690">
        <f t="shared" si="0"/>
        <v>2212.7918</v>
      </c>
    </row>
    <row r="15" ht="17.25" customHeight="1" spans="1:3">
      <c r="A15" s="577" t="s">
        <v>343</v>
      </c>
      <c r="B15" s="183">
        <v>514.686</v>
      </c>
      <c r="C15" s="690">
        <f t="shared" si="0"/>
        <v>514.686</v>
      </c>
    </row>
    <row r="16" ht="17.25" customHeight="1" spans="1:3">
      <c r="A16" s="577" t="s">
        <v>344</v>
      </c>
      <c r="B16" s="183">
        <v>2359.032614</v>
      </c>
      <c r="C16" s="690">
        <f t="shared" si="0"/>
        <v>2359.032614</v>
      </c>
    </row>
    <row r="17" ht="17.25" customHeight="1" spans="1:3">
      <c r="A17" s="577" t="s">
        <v>345</v>
      </c>
      <c r="B17" s="183">
        <v>550.71826</v>
      </c>
      <c r="C17" s="690">
        <f t="shared" si="0"/>
        <v>550.71826</v>
      </c>
    </row>
    <row r="18" ht="17.25" customHeight="1" spans="1:3">
      <c r="A18" s="577" t="s">
        <v>346</v>
      </c>
      <c r="B18" s="183">
        <v>2517.185981</v>
      </c>
      <c r="C18" s="690">
        <f t="shared" si="0"/>
        <v>2517.185981</v>
      </c>
    </row>
    <row r="19" ht="17.25" customHeight="1" spans="1:3">
      <c r="A19" s="577" t="s">
        <v>347</v>
      </c>
      <c r="B19" s="183">
        <v>147.336402</v>
      </c>
      <c r="C19" s="690">
        <f t="shared" si="0"/>
        <v>147.336402</v>
      </c>
    </row>
    <row r="20" ht="17.25" customHeight="1" spans="1:3">
      <c r="A20" s="577" t="s">
        <v>348</v>
      </c>
      <c r="B20" s="183">
        <v>12269.484381</v>
      </c>
      <c r="C20" s="690">
        <f t="shared" si="0"/>
        <v>12269.484381</v>
      </c>
    </row>
    <row r="21" ht="17.25" customHeight="1" spans="1:3">
      <c r="A21" s="577" t="s">
        <v>349</v>
      </c>
      <c r="B21" s="183">
        <v>127.9175</v>
      </c>
      <c r="C21" s="690">
        <f t="shared" si="0"/>
        <v>127.9175</v>
      </c>
    </row>
    <row r="22" ht="17.25" customHeight="1" spans="1:3">
      <c r="A22" s="577" t="s">
        <v>350</v>
      </c>
      <c r="B22" s="183">
        <v>94</v>
      </c>
      <c r="C22" s="690">
        <f t="shared" si="0"/>
        <v>94</v>
      </c>
    </row>
    <row r="23" ht="17.25" customHeight="1" spans="1:3">
      <c r="A23" s="577" t="s">
        <v>351</v>
      </c>
      <c r="B23" s="183">
        <v>411.1447</v>
      </c>
      <c r="C23" s="690">
        <f t="shared" si="0"/>
        <v>411.1447</v>
      </c>
    </row>
    <row r="24" ht="17.25" customHeight="1" spans="1:3">
      <c r="A24" s="577" t="s">
        <v>352</v>
      </c>
      <c r="B24" s="183">
        <v>85.7</v>
      </c>
      <c r="C24" s="690">
        <f t="shared" si="0"/>
        <v>85.7</v>
      </c>
    </row>
    <row r="25" ht="17.25" customHeight="1" spans="1:3">
      <c r="A25" s="577" t="s">
        <v>353</v>
      </c>
      <c r="B25" s="183">
        <v>159.83557</v>
      </c>
      <c r="C25" s="690">
        <f t="shared" si="0"/>
        <v>159.83557</v>
      </c>
    </row>
    <row r="26" ht="17.25" customHeight="1" spans="1:3">
      <c r="A26" s="577" t="s">
        <v>354</v>
      </c>
      <c r="B26" s="183">
        <v>1562.390965</v>
      </c>
      <c r="C26" s="690">
        <f t="shared" si="0"/>
        <v>1562.390965</v>
      </c>
    </row>
    <row r="27" ht="17.25" customHeight="1" spans="1:3">
      <c r="A27" s="577" t="s">
        <v>355</v>
      </c>
      <c r="B27" s="183">
        <v>30.328092</v>
      </c>
      <c r="C27" s="690">
        <f t="shared" si="0"/>
        <v>30.328092</v>
      </c>
    </row>
    <row r="28" ht="17.25" customHeight="1" spans="1:3">
      <c r="A28" s="577" t="s">
        <v>356</v>
      </c>
      <c r="B28" s="183">
        <v>473.636698</v>
      </c>
      <c r="C28" s="690">
        <f t="shared" si="0"/>
        <v>473.636698</v>
      </c>
    </row>
    <row r="29" ht="17.25" customHeight="1" spans="1:3">
      <c r="A29" s="577" t="s">
        <v>357</v>
      </c>
      <c r="B29" s="183">
        <v>808.651784</v>
      </c>
      <c r="C29" s="690">
        <f t="shared" si="0"/>
        <v>808.651784</v>
      </c>
    </row>
    <row r="30" ht="17.25" customHeight="1" spans="1:3">
      <c r="A30" s="577" t="s">
        <v>358</v>
      </c>
      <c r="B30" s="183">
        <v>404.214113</v>
      </c>
      <c r="C30" s="690">
        <f t="shared" si="0"/>
        <v>404.214113</v>
      </c>
    </row>
    <row r="31" ht="17.25" customHeight="1" spans="1:3">
      <c r="A31" s="577" t="s">
        <v>359</v>
      </c>
      <c r="B31" s="183">
        <v>1559.122803</v>
      </c>
      <c r="C31" s="690">
        <f t="shared" si="0"/>
        <v>1559.122803</v>
      </c>
    </row>
    <row r="32" ht="17.25" customHeight="1" spans="1:3">
      <c r="A32" s="577" t="s">
        <v>360</v>
      </c>
      <c r="B32" s="183">
        <v>242.8684</v>
      </c>
      <c r="C32" s="690">
        <f t="shared" si="0"/>
        <v>242.8684</v>
      </c>
    </row>
    <row r="33" ht="17.25" customHeight="1" spans="1:3">
      <c r="A33" s="575"/>
      <c r="B33" s="690"/>
      <c r="C33" s="690"/>
    </row>
    <row r="34" ht="49.5" customHeight="1" spans="1:3">
      <c r="A34" s="691" t="s">
        <v>361</v>
      </c>
      <c r="B34" s="691"/>
      <c r="C34" s="691"/>
    </row>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spans="1:3">
      <c r="A45" s="220"/>
      <c r="B45" s="220"/>
      <c r="C45" s="220"/>
    </row>
    <row r="46" ht="20.1" customHeight="1" spans="1:3">
      <c r="A46" s="220"/>
      <c r="B46" s="220"/>
      <c r="C46" s="220"/>
    </row>
    <row r="47" ht="20.1" customHeight="1" spans="1:3">
      <c r="A47" s="220"/>
      <c r="B47" s="220"/>
      <c r="C47" s="220"/>
    </row>
    <row r="48" ht="20.1" customHeight="1" spans="1:3">
      <c r="A48" s="220"/>
      <c r="B48" s="220"/>
      <c r="C48" s="220"/>
    </row>
    <row r="49" ht="20.1" customHeight="1" spans="1:3">
      <c r="A49" s="220"/>
      <c r="B49" s="220"/>
      <c r="C49" s="220"/>
    </row>
    <row r="50" ht="20.1" customHeight="1" spans="1:3">
      <c r="A50" s="220"/>
      <c r="B50" s="220"/>
      <c r="C50" s="220"/>
    </row>
    <row r="51" ht="20.1" customHeight="1" spans="1:3">
      <c r="A51" s="220"/>
      <c r="B51" s="220"/>
      <c r="C51" s="220"/>
    </row>
    <row r="52" ht="20.1" customHeight="1" spans="1:3">
      <c r="A52" s="220"/>
      <c r="B52" s="220"/>
      <c r="C52" s="220"/>
    </row>
    <row r="53" ht="20.1" customHeight="1" spans="1:3">
      <c r="A53" s="220"/>
      <c r="B53" s="220"/>
      <c r="C53" s="220"/>
    </row>
    <row r="54" ht="20.1" customHeight="1" spans="1:3">
      <c r="A54" s="220"/>
      <c r="B54" s="220"/>
      <c r="C54" s="220"/>
    </row>
    <row r="55" ht="20.1" customHeight="1" spans="1:3">
      <c r="A55" s="220"/>
      <c r="B55" s="220"/>
      <c r="C55" s="220"/>
    </row>
    <row r="56" ht="20.1" customHeight="1" spans="1:3">
      <c r="A56" s="220"/>
      <c r="B56" s="220"/>
      <c r="C56" s="220"/>
    </row>
    <row r="57" spans="1:3">
      <c r="A57" s="220"/>
      <c r="B57" s="220"/>
      <c r="C57" s="220"/>
    </row>
    <row r="58" spans="1:3">
      <c r="A58" s="220"/>
      <c r="B58" s="220"/>
      <c r="C58" s="220"/>
    </row>
    <row r="59" spans="1:3">
      <c r="A59" s="220"/>
      <c r="B59" s="220"/>
      <c r="C59" s="220"/>
    </row>
    <row r="60" spans="1:3">
      <c r="A60" s="220"/>
      <c r="B60" s="220"/>
      <c r="C60" s="220"/>
    </row>
    <row r="61" spans="1:3">
      <c r="A61" s="220"/>
      <c r="B61" s="220"/>
      <c r="C61" s="220"/>
    </row>
    <row r="62" spans="1:3">
      <c r="A62" s="220"/>
      <c r="B62" s="220"/>
      <c r="C62" s="220"/>
    </row>
    <row r="63" spans="1:3">
      <c r="A63" s="220"/>
      <c r="B63" s="220"/>
      <c r="C63" s="220"/>
    </row>
    <row r="64" spans="1:3">
      <c r="A64" s="220"/>
      <c r="B64" s="220"/>
      <c r="C64" s="220"/>
    </row>
    <row r="65" spans="1:3">
      <c r="A65" s="220"/>
      <c r="B65" s="220"/>
      <c r="C65" s="220"/>
    </row>
    <row r="66" spans="1:3">
      <c r="A66" s="220"/>
      <c r="B66" s="220"/>
      <c r="C66" s="220"/>
    </row>
    <row r="67" spans="1:3">
      <c r="A67" s="220"/>
      <c r="B67" s="220"/>
      <c r="C67" s="220"/>
    </row>
    <row r="68" spans="1:3">
      <c r="A68" s="220"/>
      <c r="B68" s="220"/>
      <c r="C68" s="220"/>
    </row>
    <row r="69" spans="1:3">
      <c r="A69" s="220"/>
      <c r="B69" s="220"/>
      <c r="C69" s="220"/>
    </row>
    <row r="70" spans="1:3">
      <c r="A70" s="220"/>
      <c r="B70" s="220"/>
      <c r="C70" s="220"/>
    </row>
    <row r="71" spans="1:3">
      <c r="A71" s="220"/>
      <c r="B71" s="220"/>
      <c r="C71" s="220"/>
    </row>
    <row r="72" spans="1:3">
      <c r="A72" s="220"/>
      <c r="B72" s="220"/>
      <c r="C72" s="220"/>
    </row>
    <row r="73" spans="1:3">
      <c r="A73" s="220"/>
      <c r="B73" s="220"/>
      <c r="C73" s="220"/>
    </row>
    <row r="74" spans="1:3">
      <c r="A74" s="220"/>
      <c r="B74" s="220"/>
      <c r="C74" s="220"/>
    </row>
    <row r="75" spans="1:3">
      <c r="A75" s="220"/>
      <c r="B75" s="220"/>
      <c r="C75" s="220"/>
    </row>
    <row r="76" spans="1:3">
      <c r="A76" s="220"/>
      <c r="B76" s="220"/>
      <c r="C76" s="220"/>
    </row>
    <row r="77" spans="1:3">
      <c r="A77" s="220"/>
      <c r="B77" s="220"/>
      <c r="C77" s="220"/>
    </row>
    <row r="78" spans="1:3">
      <c r="A78" s="220"/>
      <c r="B78" s="220"/>
      <c r="C78" s="220"/>
    </row>
    <row r="79" spans="1:3">
      <c r="A79" s="220"/>
      <c r="B79" s="220"/>
      <c r="C79" s="220"/>
    </row>
    <row r="80" spans="1:3">
      <c r="A80" s="220"/>
      <c r="B80" s="220"/>
      <c r="C80" s="220"/>
    </row>
    <row r="81" spans="1:3">
      <c r="A81" s="220"/>
      <c r="B81" s="220"/>
      <c r="C81" s="220"/>
    </row>
    <row r="82" spans="1:3">
      <c r="A82" s="220"/>
      <c r="B82" s="220"/>
      <c r="C82" s="220"/>
    </row>
    <row r="83" spans="1:3">
      <c r="A83" s="220"/>
      <c r="B83" s="220"/>
      <c r="C83" s="220"/>
    </row>
    <row r="84" spans="1:3">
      <c r="A84" s="220"/>
      <c r="B84" s="220"/>
      <c r="C84" s="220"/>
    </row>
    <row r="85" spans="1:3">
      <c r="A85" s="220"/>
      <c r="B85" s="220"/>
      <c r="C85" s="220"/>
    </row>
    <row r="86" spans="1:3">
      <c r="A86" s="220"/>
      <c r="B86" s="220"/>
      <c r="C86" s="220"/>
    </row>
    <row r="87" spans="1:3">
      <c r="A87" s="220"/>
      <c r="B87" s="220"/>
      <c r="C87" s="220"/>
    </row>
    <row r="88" spans="1:3">
      <c r="A88" s="220"/>
      <c r="B88" s="220"/>
      <c r="C88" s="220"/>
    </row>
    <row r="89" spans="1:3">
      <c r="A89" s="220"/>
      <c r="B89" s="220"/>
      <c r="C89" s="220"/>
    </row>
    <row r="90" spans="1:3">
      <c r="A90" s="220"/>
      <c r="B90" s="220"/>
      <c r="C90" s="220"/>
    </row>
    <row r="91" spans="1:3">
      <c r="A91" s="220"/>
      <c r="B91" s="220"/>
      <c r="C91" s="220"/>
    </row>
    <row r="92" spans="1:3">
      <c r="A92" s="220"/>
      <c r="B92" s="220"/>
      <c r="C92" s="220"/>
    </row>
    <row r="93" spans="1:3">
      <c r="A93" s="220"/>
      <c r="B93" s="220"/>
      <c r="C93" s="220"/>
    </row>
    <row r="94" spans="1:3">
      <c r="A94" s="220"/>
      <c r="B94" s="220"/>
      <c r="C94" s="220"/>
    </row>
    <row r="95" spans="1:3">
      <c r="A95" s="220"/>
      <c r="B95" s="220"/>
      <c r="C95" s="220"/>
    </row>
    <row r="96" spans="1:3">
      <c r="A96" s="220"/>
      <c r="B96" s="220"/>
      <c r="C96" s="220"/>
    </row>
    <row r="97" spans="1:3">
      <c r="A97" s="220"/>
      <c r="B97" s="220"/>
      <c r="C97" s="220"/>
    </row>
    <row r="98" spans="1:3">
      <c r="A98" s="220"/>
      <c r="B98" s="220"/>
      <c r="C98" s="220"/>
    </row>
    <row r="99" spans="1:3">
      <c r="A99" s="220"/>
      <c r="B99" s="220"/>
      <c r="C99" s="220"/>
    </row>
    <row r="100" spans="1:3">
      <c r="A100" s="220"/>
      <c r="B100" s="220"/>
      <c r="C100" s="220"/>
    </row>
    <row r="101" spans="1:3">
      <c r="A101" s="220"/>
      <c r="B101" s="220"/>
      <c r="C101" s="220"/>
    </row>
    <row r="102" spans="1:3">
      <c r="A102" s="220"/>
      <c r="B102" s="220"/>
      <c r="C102" s="220"/>
    </row>
    <row r="103" spans="1:3">
      <c r="A103" s="220"/>
      <c r="B103" s="220"/>
      <c r="C103" s="220"/>
    </row>
    <row r="104" spans="1:3">
      <c r="A104" s="220"/>
      <c r="B104" s="220"/>
      <c r="C104" s="220"/>
    </row>
    <row r="105" spans="1:3">
      <c r="A105" s="220"/>
      <c r="B105" s="220"/>
      <c r="C105" s="220"/>
    </row>
    <row r="106" spans="1:3">
      <c r="A106" s="220"/>
      <c r="B106" s="220"/>
      <c r="C106" s="220"/>
    </row>
    <row r="107" spans="1:3">
      <c r="A107" s="220"/>
      <c r="B107" s="220"/>
      <c r="C107" s="220"/>
    </row>
    <row r="108" spans="1:3">
      <c r="A108" s="220"/>
      <c r="B108" s="220"/>
      <c r="C108" s="220"/>
    </row>
    <row r="109" spans="1:3">
      <c r="A109" s="220"/>
      <c r="B109" s="220"/>
      <c r="C109" s="220"/>
    </row>
    <row r="110" spans="1:3">
      <c r="A110" s="220"/>
      <c r="B110" s="220"/>
      <c r="C110" s="220"/>
    </row>
    <row r="111" spans="1:3">
      <c r="A111" s="220"/>
      <c r="B111" s="220"/>
      <c r="C111" s="220"/>
    </row>
    <row r="112" spans="1:3">
      <c r="A112" s="220"/>
      <c r="B112" s="220"/>
      <c r="C112" s="220"/>
    </row>
    <row r="113" spans="1:3">
      <c r="A113" s="220"/>
      <c r="B113" s="220"/>
      <c r="C113" s="220"/>
    </row>
    <row r="114" spans="1:3">
      <c r="A114" s="220"/>
      <c r="B114" s="220"/>
      <c r="C114" s="220"/>
    </row>
    <row r="115" spans="1:3">
      <c r="A115" s="220"/>
      <c r="B115" s="220"/>
      <c r="C115" s="220"/>
    </row>
    <row r="116" spans="1:3">
      <c r="A116" s="220"/>
      <c r="B116" s="220"/>
      <c r="C116" s="220"/>
    </row>
    <row r="117" spans="1:3">
      <c r="A117" s="220"/>
      <c r="B117" s="220"/>
      <c r="C117" s="220"/>
    </row>
    <row r="118" spans="1:3">
      <c r="A118" s="220"/>
      <c r="B118" s="220"/>
      <c r="C118" s="220"/>
    </row>
    <row r="119" spans="1:3">
      <c r="A119" s="220"/>
      <c r="B119" s="220"/>
      <c r="C119" s="220"/>
    </row>
    <row r="120" spans="1:3">
      <c r="A120" s="220"/>
      <c r="B120" s="220"/>
      <c r="C120" s="220"/>
    </row>
    <row r="121" spans="1:3">
      <c r="A121" s="220"/>
      <c r="B121" s="220"/>
      <c r="C121" s="220"/>
    </row>
    <row r="122" spans="1:3">
      <c r="A122" s="220"/>
      <c r="B122" s="220"/>
      <c r="C122" s="220"/>
    </row>
    <row r="123" spans="1:3">
      <c r="A123" s="220"/>
      <c r="B123" s="220"/>
      <c r="C123" s="220"/>
    </row>
    <row r="124" spans="1:3">
      <c r="A124" s="220"/>
      <c r="B124" s="220"/>
      <c r="C124" s="220"/>
    </row>
    <row r="125" spans="1:3">
      <c r="A125" s="220"/>
      <c r="B125" s="220"/>
      <c r="C125" s="220"/>
    </row>
    <row r="126" spans="1:3">
      <c r="A126" s="220"/>
      <c r="B126" s="220"/>
      <c r="C126" s="220"/>
    </row>
    <row r="127" spans="1:3">
      <c r="A127" s="220"/>
      <c r="B127" s="220"/>
      <c r="C127" s="220"/>
    </row>
    <row r="128" spans="1:3">
      <c r="A128" s="220"/>
      <c r="B128" s="220"/>
      <c r="C128" s="220"/>
    </row>
    <row r="129" spans="1:3">
      <c r="A129" s="220"/>
      <c r="B129" s="220"/>
      <c r="C129" s="220"/>
    </row>
    <row r="130" spans="1:3">
      <c r="A130" s="220"/>
      <c r="B130" s="220"/>
      <c r="C130" s="220"/>
    </row>
    <row r="131" spans="1:3">
      <c r="A131" s="220"/>
      <c r="B131" s="220"/>
      <c r="C131" s="220"/>
    </row>
    <row r="132" spans="1:3">
      <c r="A132" s="220"/>
      <c r="B132" s="220"/>
      <c r="C132" s="220"/>
    </row>
    <row r="133" spans="1:3">
      <c r="A133" s="220"/>
      <c r="B133" s="220"/>
      <c r="C133" s="220"/>
    </row>
    <row r="134" spans="1:3">
      <c r="A134" s="220"/>
      <c r="B134" s="220"/>
      <c r="C134" s="220"/>
    </row>
    <row r="135" spans="1:3">
      <c r="A135" s="220"/>
      <c r="B135" s="220"/>
      <c r="C135" s="220"/>
    </row>
    <row r="136" spans="1:3">
      <c r="A136" s="220"/>
      <c r="B136" s="220"/>
      <c r="C136" s="220"/>
    </row>
    <row r="137" spans="1:3">
      <c r="A137" s="220"/>
      <c r="B137" s="220"/>
      <c r="C137" s="220"/>
    </row>
    <row r="138" spans="1:3">
      <c r="A138" s="220"/>
      <c r="B138" s="220"/>
      <c r="C138" s="220"/>
    </row>
    <row r="139" spans="1:3">
      <c r="A139" s="220"/>
      <c r="B139" s="220"/>
      <c r="C139" s="220"/>
    </row>
    <row r="140" spans="1:3">
      <c r="A140" s="220"/>
      <c r="B140" s="220"/>
      <c r="C140" s="220"/>
    </row>
    <row r="141" spans="1:3">
      <c r="A141" s="220"/>
      <c r="B141" s="220"/>
      <c r="C141" s="220"/>
    </row>
    <row r="142" spans="1:3">
      <c r="A142" s="220"/>
      <c r="B142" s="220"/>
      <c r="C142" s="220"/>
    </row>
    <row r="143" spans="1:3">
      <c r="A143" s="220"/>
      <c r="B143" s="220"/>
      <c r="C143" s="220"/>
    </row>
    <row r="144" spans="1:3">
      <c r="A144" s="220"/>
      <c r="B144" s="220"/>
      <c r="C144" s="220"/>
    </row>
    <row r="145" spans="1:3">
      <c r="A145" s="220"/>
      <c r="B145" s="220"/>
      <c r="C145" s="220"/>
    </row>
    <row r="146" spans="1:3">
      <c r="A146" s="220"/>
      <c r="B146" s="220"/>
      <c r="C146" s="220"/>
    </row>
    <row r="147" spans="1:3">
      <c r="A147" s="220"/>
      <c r="B147" s="220"/>
      <c r="C147" s="220"/>
    </row>
    <row r="148" spans="1:3">
      <c r="A148" s="220"/>
      <c r="B148" s="220"/>
      <c r="C148" s="220"/>
    </row>
    <row r="149" spans="1:3">
      <c r="A149" s="220"/>
      <c r="B149" s="220"/>
      <c r="C149" s="220"/>
    </row>
    <row r="150" spans="1:3">
      <c r="A150" s="220"/>
      <c r="B150" s="220"/>
      <c r="C150" s="220"/>
    </row>
    <row r="151" spans="1:3">
      <c r="A151" s="220"/>
      <c r="B151" s="220"/>
      <c r="C151" s="220"/>
    </row>
    <row r="152" spans="1:3">
      <c r="A152" s="220"/>
      <c r="B152" s="220"/>
      <c r="C152" s="220"/>
    </row>
    <row r="153" spans="1:3">
      <c r="A153" s="220"/>
      <c r="B153" s="220"/>
      <c r="C153" s="220"/>
    </row>
    <row r="154" spans="1:3">
      <c r="A154" s="220"/>
      <c r="B154" s="220"/>
      <c r="C154" s="220"/>
    </row>
    <row r="155" spans="1:3">
      <c r="A155" s="220"/>
      <c r="B155" s="220"/>
      <c r="C155" s="220"/>
    </row>
    <row r="156" spans="1:3">
      <c r="A156" s="220"/>
      <c r="B156" s="220"/>
      <c r="C156" s="220"/>
    </row>
    <row r="157" spans="1:3">
      <c r="A157" s="220"/>
      <c r="B157" s="220"/>
      <c r="C157" s="220"/>
    </row>
    <row r="158" spans="1:3">
      <c r="A158" s="220"/>
      <c r="B158" s="220"/>
      <c r="C158" s="220"/>
    </row>
    <row r="159" spans="1:3">
      <c r="A159" s="220"/>
      <c r="B159" s="220"/>
      <c r="C159" s="220"/>
    </row>
    <row r="160" spans="1:3">
      <c r="A160" s="220"/>
      <c r="B160" s="220"/>
      <c r="C160" s="220"/>
    </row>
    <row r="161" spans="1:3">
      <c r="A161" s="220"/>
      <c r="B161" s="220"/>
      <c r="C161" s="220"/>
    </row>
    <row r="162" spans="1:3">
      <c r="A162" s="220"/>
      <c r="B162" s="220"/>
      <c r="C162" s="220"/>
    </row>
    <row r="163" spans="1:3">
      <c r="A163" s="220"/>
      <c r="B163" s="220"/>
      <c r="C163" s="220"/>
    </row>
    <row r="164" spans="1:3">
      <c r="A164" s="220"/>
      <c r="B164" s="220"/>
      <c r="C164" s="220"/>
    </row>
    <row r="165" spans="1:3">
      <c r="A165" s="220"/>
      <c r="B165" s="220"/>
      <c r="C165" s="220"/>
    </row>
    <row r="166" spans="1:3">
      <c r="A166" s="220"/>
      <c r="B166" s="220"/>
      <c r="C166" s="220"/>
    </row>
    <row r="167" spans="1:3">
      <c r="A167" s="220"/>
      <c r="B167" s="220"/>
      <c r="C167" s="220"/>
    </row>
    <row r="168" spans="1:3">
      <c r="A168" s="220"/>
      <c r="B168" s="220"/>
      <c r="C168" s="220"/>
    </row>
    <row r="169" spans="1:3">
      <c r="A169" s="220"/>
      <c r="B169" s="220"/>
      <c r="C169" s="220"/>
    </row>
    <row r="170" spans="1:3">
      <c r="A170" s="220"/>
      <c r="B170" s="220"/>
      <c r="C170" s="220"/>
    </row>
  </sheetData>
  <mergeCells count="4">
    <mergeCell ref="A1:C1"/>
    <mergeCell ref="A2:C2"/>
    <mergeCell ref="A3:C3"/>
    <mergeCell ref="A34:C34"/>
  </mergeCells>
  <printOptions horizontalCentered="1"/>
  <pageMargins left="0.708661417322835" right="0.708661417322835" top="0.748031496062992" bottom="0.748031496062992" header="0.31496062992126" footer="0.31496062992126"/>
  <pageSetup paperSize="9" fitToHeight="0"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 rangeCreator="" othersAccessPermission="edit"/>
  </rangeList>
  <rangeList sheetStid="5" master=""/>
  <rangeList sheetStid="6" master=""/>
  <rangeList sheetStid="7" master=""/>
  <rangeList sheetStid="2" master="">
    <arrUserId title="区域1" rangeCreator="" othersAccessPermission="edit"/>
    <arrUserId title="区域1_3_2" rangeCreator="" othersAccessPermission="edit"/>
  </rangeList>
  <rangeList sheetStid="4" master=""/>
  <rangeList sheetStid="8" master=""/>
  <rangeList sheetStid="9" master=""/>
  <rangeList sheetStid="10" master=""/>
  <rangeList sheetStid="11" master=""/>
  <rangeList sheetStid="13" master=""/>
  <rangeList sheetStid="14" master=""/>
  <rangeList sheetStid="15" master=""/>
  <rangeList sheetStid="43" master=""/>
  <rangeList sheetStid="21" master="">
    <arrUserId title="区域1_4" rangeCreator="" othersAccessPermission="edit"/>
    <arrUserId title="区域1_1_1" rangeCreator="" othersAccessPermission="edit"/>
    <arrUserId title="区域1_2_1" rangeCreator="" othersAccessPermission="edit"/>
    <arrUserId title="区域1_3_1" rangeCreator="" othersAccessPermission="edit"/>
  </rangeList>
  <rangeList sheetStid="22" master=""/>
  <rangeList sheetStid="23" master=""/>
  <rangeList sheetStid="44" master=""/>
  <rangeList sheetStid="17" master="">
    <arrUserId title="区域1_2" rangeCreator="" othersAccessPermission="edit"/>
    <arrUserId title="区域1_1_1" rangeCreator="" othersAccessPermission="edit"/>
    <arrUserId title="区域1_2_1" rangeCreator="" othersAccessPermission="edit"/>
    <arrUserId title="区域1_3_2" rangeCreator="" othersAccessPermission="edit"/>
    <arrUserId title="区域1_4" rangeCreator="" othersAccessPermission="edit"/>
  </rangeList>
  <rangeList sheetStid="19" master=""/>
  <rangeList sheetStid="20" master=""/>
  <rangeList sheetStid="24" master=""/>
  <rangeList sheetStid="25" master=""/>
  <rangeList sheetStid="26" master=""/>
  <rangeList sheetStid="27" master=""/>
  <rangeList sheetStid="28" master=""/>
  <rangeList sheetStid="30" master=""/>
  <rangeList sheetStid="31" master=""/>
  <rangeList sheetStid="32" master=""/>
  <rangeList sheetStid="45" master=""/>
  <rangeList sheetStid="37" master=""/>
  <rangeList sheetStid="38" master=""/>
  <rangeList sheetStid="39" master=""/>
  <rangeList sheetStid="40" master=""/>
  <rangeList sheetStid="41" master=""/>
  <rangeList sheetStid="4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36</vt:i4>
      </vt:variant>
    </vt:vector>
  </HeadingPairs>
  <TitlesOfParts>
    <vt:vector size="36" baseType="lpstr">
      <vt:lpstr>01－2022全县一般执行</vt:lpstr>
      <vt:lpstr>02－2022全县基金执行</vt:lpstr>
      <vt:lpstr>03－2022全县国资执行</vt:lpstr>
      <vt:lpstr>04-2022全县社保基金执行</vt:lpstr>
      <vt:lpstr>05-2022公共平衡 </vt:lpstr>
      <vt:lpstr>06-2022公共本级支出功能 </vt:lpstr>
      <vt:lpstr>07-2022公共线下 </vt:lpstr>
      <vt:lpstr>08-2022转移支付分地区</vt:lpstr>
      <vt:lpstr>09-2022转移支付分项目 </vt:lpstr>
      <vt:lpstr>10-2022基金平衡</vt:lpstr>
      <vt:lpstr>11-2022基金支出</vt:lpstr>
      <vt:lpstr>12-2022基金转移支付</vt:lpstr>
      <vt:lpstr>13-2022国资 </vt:lpstr>
      <vt:lpstr>14-2022社保县级执行</vt:lpstr>
      <vt:lpstr>15－2023全县一般预算</vt:lpstr>
      <vt:lpstr>16－2023全县基金预算</vt:lpstr>
      <vt:lpstr>17－2023全县国资预算</vt:lpstr>
      <vt:lpstr>18-2023全县社保基金预算</vt:lpstr>
      <vt:lpstr>19－2023公共平衡</vt:lpstr>
      <vt:lpstr>20-2023公共本级支出功能 </vt:lpstr>
      <vt:lpstr>21-2023公共基本和项目 </vt:lpstr>
      <vt:lpstr>22-2023公共本级基本支出经济 </vt:lpstr>
      <vt:lpstr>23-2023公共线下</vt:lpstr>
      <vt:lpstr>24-2023转移支付分地区</vt:lpstr>
      <vt:lpstr>25-2023转移支付分项目</vt:lpstr>
      <vt:lpstr>26-2023基金平衡</vt:lpstr>
      <vt:lpstr>27-2023基金支出</vt:lpstr>
      <vt:lpstr>28-2023基金转移支付</vt:lpstr>
      <vt:lpstr>29-2023国资</vt:lpstr>
      <vt:lpstr>30-2023县级社保基金预算</vt:lpstr>
      <vt:lpstr>31-2022债务限额、余额</vt:lpstr>
      <vt:lpstr>32-2022、2023一般债务余额</vt:lpstr>
      <vt:lpstr>33-2022、2023专项债务余额</vt:lpstr>
      <vt:lpstr>34-债务还本付息</vt:lpstr>
      <vt:lpstr>35-2021年提前下达</vt:lpstr>
      <vt:lpstr>36-2021新增债券安排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迂于与钰.</cp:lastModifiedBy>
  <dcterms:created xsi:type="dcterms:W3CDTF">2006-09-16T00:00:00Z</dcterms:created>
  <cp:lastPrinted>2023-02-02T13:18:00Z</cp:lastPrinted>
  <dcterms:modified xsi:type="dcterms:W3CDTF">2024-06-28T06:35:49Z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A1B711D90F6847BC9584574BDF591F62</vt:lpwstr>
  </property>
  <property fmtid="{D5CDD505-2E9C-101B-9397-08002B2CF9AE}" pid="3" name="KSOProductBuildVer">
    <vt:lpwstr>2052-12.1.0.16929</vt:lpwstr>
  </property>
</Properties>
</file>